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57" windowWidth="15598" windowHeight="7842" activeTab="8"/>
  </bookViews>
  <sheets>
    <sheet name="Trang bìa" sheetId="4" r:id="rId1"/>
    <sheet name="Ý kiến KT" sheetId="5" r:id="rId2"/>
    <sheet name="BCDKT" sheetId="7" r:id="rId3"/>
    <sheet name="T2-3" sheetId="11" state="hidden" r:id="rId4"/>
    <sheet name="T4" sheetId="12" state="hidden" r:id="rId5"/>
    <sheet name="KQKD" sheetId="8" r:id="rId6"/>
    <sheet name="T5-6" sheetId="15" state="hidden" r:id="rId7"/>
    <sheet name="LCTT-GT" sheetId="10" r:id="rId8"/>
    <sheet name="LCTT-TT" sheetId="9" r:id="rId9"/>
    <sheet name="T8-9" sheetId="13" state="hidden" r:id="rId10"/>
  </sheets>
  <definedNames>
    <definedName name="__a1" localSheetId="6" hidden="1">{"'Sheet1'!$L$16"}</definedName>
    <definedName name="__a1" hidden="1">{"'Sheet1'!$L$16"}</definedName>
    <definedName name="__IntlFixup" hidden="1">TRUE</definedName>
    <definedName name="__NS03" localSheetId="6" hidden="1">{"'Sheet1'!$L$16"}</definedName>
    <definedName name="__NS03" hidden="1">{"'Sheet1'!$L$16"}</definedName>
    <definedName name="__NSO2" localSheetId="6" hidden="1">{"'Sheet1'!$L$16"}</definedName>
    <definedName name="__NSO2" hidden="1">{"'Sheet1'!$L$16"}</definedName>
    <definedName name="_Fill" localSheetId="3" hidden="1">#REF!</definedName>
    <definedName name="_Fill" localSheetId="4" hidden="1">#REF!</definedName>
    <definedName name="_Fill" localSheetId="6" hidden="1">#REF!</definedName>
    <definedName name="_Fill" localSheetId="9" hidden="1">#REF!</definedName>
    <definedName name="_Fill" hidden="1">#REF!</definedName>
    <definedName name="_xlnm._FilterDatabase" localSheetId="3" hidden="1">'T2-3'!$A$10:$BK$10</definedName>
    <definedName name="_xlnm._FilterDatabase" localSheetId="4" hidden="1">#REF!</definedName>
    <definedName name="_xlnm._FilterDatabase" localSheetId="6" hidden="1">#REF!</definedName>
    <definedName name="_xlnm._FilterDatabase" localSheetId="9" hidden="1">#REF!</definedName>
    <definedName name="_xlnm._FilterDatabase" hidden="1">#REF!</definedName>
    <definedName name="ExactAddinConnection.034" hidden="1">"NOIVU;034;gl4;1"</definedName>
    <definedName name="ExactAddinReports" hidden="1">1</definedName>
    <definedName name="HTML_Control" localSheetId="6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6" hidden="1">{"'Sheet1'!$L$16"}</definedName>
    <definedName name="huy" hidden="1">{"'Sheet1'!$L$16"}</definedName>
    <definedName name="OLE_LINK10" localSheetId="2">BCDKT!$H$107</definedName>
    <definedName name="OLE_LINK11" localSheetId="2">BCDKT!$H$108</definedName>
    <definedName name="OLE_LINK12" localSheetId="2">BCDKT!$H$110</definedName>
    <definedName name="OLE_LINK13" localSheetId="2">BCDKT!$H$118</definedName>
    <definedName name="OLE_LINK132" localSheetId="9">'T8-9'!$A$22</definedName>
    <definedName name="OLE_LINK14" localSheetId="2">BCDKT!$H$121</definedName>
    <definedName name="OLE_LINK15" localSheetId="2">BCDKT!$H$122</definedName>
    <definedName name="OLE_LINK16" localSheetId="2">BCDKT!$H$128</definedName>
    <definedName name="OLE_LINK17" localSheetId="2">BCDKT!$H$129</definedName>
    <definedName name="OLE_LINK18" localSheetId="2">BCDKT!$H$140</definedName>
    <definedName name="OLE_LINK19" localSheetId="2">BCDKT!$H$141</definedName>
    <definedName name="OLE_LINK20" localSheetId="2">BCDKT!$H$16</definedName>
    <definedName name="OLE_LINK3" localSheetId="2">BCDKT!$H$56</definedName>
    <definedName name="OLE_LINK4" localSheetId="2">BCDKT!$H$55</definedName>
    <definedName name="OLE_LINK5" localSheetId="2">BCDKT!#REF!</definedName>
    <definedName name="OLE_LINK6" localSheetId="2">BCDKT!#REF!</definedName>
    <definedName name="OLE_LINK7" localSheetId="2">BCDKT!#REF!</definedName>
    <definedName name="OLE_LINK8" localSheetId="2">BCDKT!$H$102</definedName>
    <definedName name="OLE_LINK9" localSheetId="2">BCDKT!$H$103</definedName>
    <definedName name="_xlnm.Print_Area" localSheetId="3">'T2-3'!$A$1:$BI$127</definedName>
    <definedName name="_xlnm.Print_Area" localSheetId="4">'T4'!$A$1:$BK$68</definedName>
    <definedName name="_xlnm.Print_Area" localSheetId="6">'T5-6'!$A$1:$BJ$116</definedName>
    <definedName name="_xlnm.Print_Area" localSheetId="9">'T8-9'!$A$1:$BJ$124</definedName>
  </definedNames>
  <calcPr calcId="145621"/>
</workbook>
</file>

<file path=xl/calcChain.xml><?xml version="1.0" encoding="utf-8"?>
<calcChain xmlns="http://schemas.openxmlformats.org/spreadsheetml/2006/main">
  <c r="D11" i="8" l="1"/>
  <c r="D10" i="8"/>
  <c r="D9" i="8"/>
  <c r="D7" i="8"/>
  <c r="D6" i="8"/>
  <c r="D5" i="8"/>
  <c r="D12" i="10" l="1"/>
  <c r="D11" i="10"/>
  <c r="D9" i="10"/>
  <c r="D8" i="10"/>
  <c r="D7" i="10"/>
  <c r="D18" i="8"/>
  <c r="D17" i="8"/>
  <c r="D16" i="8"/>
  <c r="D14" i="8"/>
  <c r="D13" i="8"/>
  <c r="D4" i="8"/>
  <c r="D7" i="7"/>
  <c r="D6" i="7"/>
  <c r="E11" i="7"/>
  <c r="E9" i="7"/>
  <c r="E7" i="7"/>
  <c r="E6" i="7"/>
  <c r="D12" i="7"/>
  <c r="D11" i="7"/>
  <c r="D10" i="7"/>
  <c r="D9" i="7"/>
  <c r="D5" i="7" l="1"/>
  <c r="E8" i="7"/>
  <c r="D8" i="8"/>
  <c r="D15" i="8" s="1"/>
  <c r="D24" i="8" l="1"/>
  <c r="D21" i="8"/>
  <c r="D20" i="8"/>
  <c r="D19" i="8"/>
  <c r="D22" i="8" s="1"/>
  <c r="E43" i="10"/>
  <c r="D43" i="10"/>
  <c r="BM103" i="13"/>
  <c r="BL103" i="13"/>
  <c r="E39" i="10" s="1"/>
  <c r="BN104" i="13"/>
  <c r="BM104" i="13"/>
  <c r="BL104" i="13"/>
  <c r="E42" i="10"/>
  <c r="D42" i="10"/>
  <c r="E38" i="10"/>
  <c r="D38" i="10"/>
  <c r="E36" i="10"/>
  <c r="D36" i="10"/>
  <c r="E34" i="10"/>
  <c r="D34" i="10"/>
  <c r="E30" i="10"/>
  <c r="D30" i="10"/>
  <c r="E28" i="10"/>
  <c r="D28" i="10"/>
  <c r="E26" i="10"/>
  <c r="D26" i="10"/>
  <c r="E22" i="10"/>
  <c r="D22" i="10"/>
  <c r="E20" i="10"/>
  <c r="D20" i="10"/>
  <c r="E18" i="10"/>
  <c r="D18" i="10"/>
  <c r="E16" i="10"/>
  <c r="D16" i="10"/>
  <c r="E14" i="10"/>
  <c r="D14" i="10"/>
  <c r="E11" i="10"/>
  <c r="E10" i="10"/>
  <c r="E8" i="10"/>
  <c r="E7" i="10"/>
  <c r="D5" i="10"/>
  <c r="G24" i="8"/>
  <c r="F24" i="8"/>
  <c r="E24" i="8"/>
  <c r="G21" i="8"/>
  <c r="F21" i="8"/>
  <c r="E21" i="8"/>
  <c r="G20" i="8"/>
  <c r="F20" i="8"/>
  <c r="E20" i="8"/>
  <c r="F18" i="8"/>
  <c r="F17" i="8"/>
  <c r="F16" i="8"/>
  <c r="G14" i="8"/>
  <c r="F14" i="8"/>
  <c r="E14" i="8"/>
  <c r="F13" i="8"/>
  <c r="G12" i="8"/>
  <c r="F12" i="8"/>
  <c r="E12" i="8"/>
  <c r="D12" i="8"/>
  <c r="G11" i="8"/>
  <c r="F11" i="8"/>
  <c r="E11" i="8"/>
  <c r="G10" i="8"/>
  <c r="F10" i="8"/>
  <c r="E10" i="8"/>
  <c r="G9" i="8"/>
  <c r="F9" i="8"/>
  <c r="E9" i="8"/>
  <c r="F7" i="8"/>
  <c r="G5" i="8"/>
  <c r="F5" i="8"/>
  <c r="E5" i="8"/>
  <c r="F4" i="8"/>
  <c r="F6" i="8" s="1"/>
  <c r="F8" i="8" s="1"/>
  <c r="F15" i="8" s="1"/>
  <c r="F19" i="8" s="1"/>
  <c r="F22" i="8" s="1"/>
  <c r="F23" i="8" s="1"/>
  <c r="BK46" i="15"/>
  <c r="BO45" i="15"/>
  <c r="BN45" i="15"/>
  <c r="BM45" i="15"/>
  <c r="BL45" i="15"/>
  <c r="BK45" i="15"/>
  <c r="BO44" i="15"/>
  <c r="BN44" i="15"/>
  <c r="BM44" i="15"/>
  <c r="BL44" i="15"/>
  <c r="BK44" i="15"/>
  <c r="BN43" i="15"/>
  <c r="BL43" i="15"/>
  <c r="BK43" i="15"/>
  <c r="BO42" i="15"/>
  <c r="BN42" i="15"/>
  <c r="BM42" i="15"/>
  <c r="BL42" i="15"/>
  <c r="BK42" i="15"/>
  <c r="BO41" i="15"/>
  <c r="BN41" i="15"/>
  <c r="BM41" i="15"/>
  <c r="BL41" i="15"/>
  <c r="BK41" i="15"/>
  <c r="BN40" i="15"/>
  <c r="BL40" i="15"/>
  <c r="BK40" i="15"/>
  <c r="BO39" i="15"/>
  <c r="BN39" i="15"/>
  <c r="BM39" i="15"/>
  <c r="BL39" i="15"/>
  <c r="BK39" i="15"/>
  <c r="BO38" i="15"/>
  <c r="BN38" i="15"/>
  <c r="BM38" i="15"/>
  <c r="BL38" i="15"/>
  <c r="BK38" i="15"/>
  <c r="BO37" i="15"/>
  <c r="BN37" i="15"/>
  <c r="BM37" i="15"/>
  <c r="BL37" i="15"/>
  <c r="BK37" i="15"/>
  <c r="BO36" i="15"/>
  <c r="BN36" i="15"/>
  <c r="BM36" i="15"/>
  <c r="BL36" i="15"/>
  <c r="BK36" i="15"/>
  <c r="BN35" i="15"/>
  <c r="BL35" i="15"/>
  <c r="BK35" i="15"/>
  <c r="BO34" i="15"/>
  <c r="BN34" i="15"/>
  <c r="BM34" i="15"/>
  <c r="BL34" i="15"/>
  <c r="BK34" i="15"/>
  <c r="BN33" i="15"/>
  <c r="BL33" i="15"/>
  <c r="BK33" i="15"/>
  <c r="BO32" i="15"/>
  <c r="G16" i="8" s="1"/>
  <c r="BN32" i="15"/>
  <c r="BM32" i="15"/>
  <c r="E16" i="8" s="1"/>
  <c r="BL32" i="15"/>
  <c r="BK32" i="15"/>
  <c r="BO31" i="15"/>
  <c r="BN31" i="15"/>
  <c r="BM31" i="15"/>
  <c r="BL31" i="15"/>
  <c r="BK31" i="15"/>
  <c r="BN30" i="15"/>
  <c r="BL30" i="15"/>
  <c r="BK30" i="15"/>
  <c r="BO29" i="15"/>
  <c r="BN29" i="15"/>
  <c r="BM29" i="15"/>
  <c r="BL29" i="15"/>
  <c r="BK29" i="15"/>
  <c r="BN28" i="15"/>
  <c r="BL28" i="15"/>
  <c r="BK28" i="15"/>
  <c r="BO27" i="15"/>
  <c r="BN27" i="15"/>
  <c r="BM27" i="15"/>
  <c r="BL27" i="15"/>
  <c r="BK27" i="15"/>
  <c r="BO26" i="15"/>
  <c r="BN26" i="15"/>
  <c r="BM26" i="15"/>
  <c r="BL26" i="15"/>
  <c r="BK26" i="15"/>
  <c r="BN25" i="15"/>
  <c r="BL25" i="15"/>
  <c r="BK25" i="15"/>
  <c r="BO24" i="15"/>
  <c r="BN24" i="15"/>
  <c r="BM24" i="15"/>
  <c r="BL24" i="15"/>
  <c r="BK24" i="15"/>
  <c r="BO23" i="15"/>
  <c r="BN23" i="15"/>
  <c r="BM23" i="15"/>
  <c r="BL23" i="15"/>
  <c r="BK23" i="15"/>
  <c r="BO22" i="15"/>
  <c r="BN22" i="15"/>
  <c r="BM22" i="15"/>
  <c r="BL22" i="15"/>
  <c r="BK22" i="15"/>
  <c r="BO21" i="15"/>
  <c r="BN21" i="15"/>
  <c r="BM21" i="15"/>
  <c r="BL21" i="15"/>
  <c r="BK21" i="15"/>
  <c r="BO20" i="15"/>
  <c r="BN20" i="15"/>
  <c r="BM20" i="15"/>
  <c r="BL20" i="15"/>
  <c r="BK20" i="15"/>
  <c r="BN19" i="15"/>
  <c r="BL19" i="15"/>
  <c r="BK19" i="15"/>
  <c r="BN18" i="15"/>
  <c r="BL18" i="15"/>
  <c r="BK18" i="15"/>
  <c r="BN17" i="15"/>
  <c r="BL17" i="15"/>
  <c r="BK17" i="15"/>
  <c r="BO16" i="15"/>
  <c r="BN16" i="15"/>
  <c r="BM16" i="15"/>
  <c r="BL16" i="15"/>
  <c r="BK16" i="15"/>
  <c r="BO15" i="15"/>
  <c r="BN15" i="15"/>
  <c r="BM15" i="15"/>
  <c r="BL15" i="15"/>
  <c r="BK15" i="15"/>
  <c r="BO14" i="15"/>
  <c r="BN14" i="15"/>
  <c r="BM14" i="15"/>
  <c r="BL14" i="15"/>
  <c r="BK14" i="15"/>
  <c r="BO13" i="15"/>
  <c r="BN13" i="15"/>
  <c r="BM13" i="15"/>
  <c r="BL13" i="15"/>
  <c r="BK13" i="15"/>
  <c r="BN12" i="15"/>
  <c r="BL12" i="15"/>
  <c r="BK12" i="15"/>
  <c r="BA94" i="15"/>
  <c r="AQ94" i="15"/>
  <c r="BA93" i="15"/>
  <c r="AQ93" i="15"/>
  <c r="BA90" i="15"/>
  <c r="AQ90" i="15"/>
  <c r="BA89" i="15"/>
  <c r="AQ89" i="15"/>
  <c r="BA87" i="15"/>
  <c r="AQ87" i="15"/>
  <c r="W87" i="15"/>
  <c r="BA83" i="15"/>
  <c r="AQ83" i="15"/>
  <c r="AQ82" i="15"/>
  <c r="AQ81" i="15"/>
  <c r="AG81" i="15"/>
  <c r="BA81" i="15" s="1"/>
  <c r="BA80" i="15"/>
  <c r="AQ80" i="15"/>
  <c r="AG80" i="15"/>
  <c r="BA79" i="15"/>
  <c r="AQ79" i="15"/>
  <c r="W78" i="15"/>
  <c r="W85" i="15" s="1"/>
  <c r="W92" i="15" s="1"/>
  <c r="BA77" i="15"/>
  <c r="AQ77" i="15"/>
  <c r="AG78" i="15"/>
  <c r="AG85" i="15" s="1"/>
  <c r="AG92" i="15" s="1"/>
  <c r="BA76" i="15"/>
  <c r="AG76" i="15"/>
  <c r="W76" i="15"/>
  <c r="BA73" i="15"/>
  <c r="AQ73" i="15"/>
  <c r="BA71" i="15"/>
  <c r="AQ71" i="15"/>
  <c r="AQ76" i="15" s="1"/>
  <c r="AQ78" i="15" s="1"/>
  <c r="S71" i="15"/>
  <c r="BA69" i="15"/>
  <c r="AQ69" i="15"/>
  <c r="W68" i="15"/>
  <c r="BI115" i="15"/>
  <c r="BA44" i="15"/>
  <c r="AQ44" i="15"/>
  <c r="BA37" i="15"/>
  <c r="AQ37" i="15"/>
  <c r="BA36" i="15"/>
  <c r="AQ36" i="15"/>
  <c r="AQ33" i="15"/>
  <c r="BA33" i="15"/>
  <c r="BO33" i="15" s="1"/>
  <c r="G17" i="8" s="1"/>
  <c r="S90" i="15"/>
  <c r="AQ32" i="15"/>
  <c r="BA32" i="15"/>
  <c r="S89" i="15"/>
  <c r="AQ30" i="15"/>
  <c r="W30" i="15"/>
  <c r="BA26" i="15"/>
  <c r="AQ26" i="15"/>
  <c r="AQ25" i="15"/>
  <c r="BA25" i="15"/>
  <c r="BO25" i="15" s="1"/>
  <c r="G13" i="8" s="1"/>
  <c r="BA23" i="15"/>
  <c r="AQ23" i="15"/>
  <c r="BA22" i="15"/>
  <c r="AQ22" i="15"/>
  <c r="BA21" i="15"/>
  <c r="AQ21" i="15"/>
  <c r="S80" i="15"/>
  <c r="BA20" i="15"/>
  <c r="AQ20" i="15"/>
  <c r="S79" i="15"/>
  <c r="AQ18" i="15"/>
  <c r="BA18" i="15"/>
  <c r="BO18" i="15" s="1"/>
  <c r="G7" i="8" s="1"/>
  <c r="S77" i="15"/>
  <c r="W17" i="15"/>
  <c r="BA14" i="15"/>
  <c r="AQ14" i="15"/>
  <c r="AQ12" i="15"/>
  <c r="AG17" i="15"/>
  <c r="BA10" i="15"/>
  <c r="AQ10" i="15"/>
  <c r="A63" i="15"/>
  <c r="A62" i="15"/>
  <c r="G18" i="8" l="1"/>
  <c r="AG19" i="15"/>
  <c r="BM17" i="15"/>
  <c r="BA78" i="15"/>
  <c r="BM25" i="15"/>
  <c r="E13" i="8" s="1"/>
  <c r="BM33" i="15"/>
  <c r="E17" i="8" s="1"/>
  <c r="E18" i="8" s="1"/>
  <c r="BM12" i="15"/>
  <c r="E4" i="8" s="1"/>
  <c r="E6" i="8" s="1"/>
  <c r="E8" i="8" s="1"/>
  <c r="E15" i="8" s="1"/>
  <c r="BA12" i="15"/>
  <c r="AG30" i="15"/>
  <c r="BM30" i="15" s="1"/>
  <c r="BM18" i="15"/>
  <c r="E7" i="8" s="1"/>
  <c r="D23" i="8"/>
  <c r="E9" i="10"/>
  <c r="D15" i="10"/>
  <c r="D17" i="10"/>
  <c r="D19" i="10"/>
  <c r="D21" i="10"/>
  <c r="D25" i="10"/>
  <c r="D27" i="10"/>
  <c r="D29" i="10"/>
  <c r="D31" i="10"/>
  <c r="D35" i="10"/>
  <c r="D37" i="10"/>
  <c r="D39" i="10"/>
  <c r="D13" i="10"/>
  <c r="D10" i="10"/>
  <c r="E12" i="10"/>
  <c r="E15" i="10"/>
  <c r="E17" i="10"/>
  <c r="E19" i="10"/>
  <c r="E21" i="10"/>
  <c r="E25" i="10"/>
  <c r="E32" i="10" s="1"/>
  <c r="G32" i="10" s="1"/>
  <c r="E27" i="10"/>
  <c r="E29" i="10"/>
  <c r="E31" i="10"/>
  <c r="E35" i="10"/>
  <c r="E40" i="10" s="1"/>
  <c r="G40" i="10" s="1"/>
  <c r="E37" i="10"/>
  <c r="W19" i="15"/>
  <c r="W28" i="15" s="1"/>
  <c r="W35" i="15" s="1"/>
  <c r="AQ17" i="15"/>
  <c r="AQ19" i="15" s="1"/>
  <c r="AQ28" i="15" s="1"/>
  <c r="AQ35" i="15" s="1"/>
  <c r="AQ40" i="15" s="1"/>
  <c r="AQ43" i="15" s="1"/>
  <c r="BN46" i="15" s="1"/>
  <c r="F25" i="8" s="1"/>
  <c r="BA30" i="15"/>
  <c r="BO30" i="15" s="1"/>
  <c r="AQ85" i="15"/>
  <c r="AQ92" i="15" s="1"/>
  <c r="AQ97" i="15" s="1"/>
  <c r="BA82" i="15"/>
  <c r="BA85" i="15" s="1"/>
  <c r="BA92" i="15" s="1"/>
  <c r="BA97" i="15" s="1"/>
  <c r="AG97" i="15"/>
  <c r="W97" i="15"/>
  <c r="E19" i="8" l="1"/>
  <c r="E22" i="8" s="1"/>
  <c r="E23" i="8" s="1"/>
  <c r="AG28" i="15"/>
  <c r="BM19" i="15"/>
  <c r="D40" i="10"/>
  <c r="F40" i="10" s="1"/>
  <c r="BA17" i="15"/>
  <c r="BO12" i="15"/>
  <c r="G4" i="8" s="1"/>
  <c r="G6" i="8" s="1"/>
  <c r="G8" i="8" s="1"/>
  <c r="G15" i="8" s="1"/>
  <c r="G19" i="8" s="1"/>
  <c r="G22" i="8" s="1"/>
  <c r="G23" i="8" s="1"/>
  <c r="F5" i="10"/>
  <c r="F13" i="10"/>
  <c r="D23" i="10"/>
  <c r="F23" i="10" s="1"/>
  <c r="D32" i="10"/>
  <c r="F32" i="10" s="1"/>
  <c r="W40" i="15"/>
  <c r="D41" i="10" l="1"/>
  <c r="D44" i="10" s="1"/>
  <c r="F44" i="10" s="1"/>
  <c r="AG35" i="15"/>
  <c r="BM28" i="15"/>
  <c r="BO17" i="15"/>
  <c r="BA19" i="15"/>
  <c r="W43" i="15"/>
  <c r="BL46" i="15" s="1"/>
  <c r="D25" i="8" s="1"/>
  <c r="BA28" i="15" l="1"/>
  <c r="BO19" i="15"/>
  <c r="BM35" i="15"/>
  <c r="AG40" i="15"/>
  <c r="G99" i="7"/>
  <c r="G69" i="7"/>
  <c r="G30" i="7"/>
  <c r="F30" i="7"/>
  <c r="D8" i="7"/>
  <c r="E116" i="7"/>
  <c r="E115" i="7"/>
  <c r="E112" i="7"/>
  <c r="E110" i="7"/>
  <c r="E109" i="7"/>
  <c r="E108" i="7"/>
  <c r="E106" i="7"/>
  <c r="E105" i="7"/>
  <c r="E103" i="7"/>
  <c r="E101" i="7"/>
  <c r="D116" i="7"/>
  <c r="D115" i="7"/>
  <c r="E113" i="7"/>
  <c r="D113" i="7"/>
  <c r="D112" i="7"/>
  <c r="E111" i="7"/>
  <c r="D110" i="7"/>
  <c r="D109" i="7"/>
  <c r="D108" i="7"/>
  <c r="E107" i="7"/>
  <c r="D107" i="7"/>
  <c r="D106" i="7"/>
  <c r="D105" i="7"/>
  <c r="E104" i="7"/>
  <c r="D104" i="7"/>
  <c r="D103" i="7"/>
  <c r="E102" i="7"/>
  <c r="D102" i="7"/>
  <c r="D101" i="7"/>
  <c r="E98" i="7"/>
  <c r="D98" i="7"/>
  <c r="E97" i="7"/>
  <c r="D97" i="7"/>
  <c r="E96" i="7"/>
  <c r="D96" i="7"/>
  <c r="E95" i="7"/>
  <c r="D95" i="7"/>
  <c r="E94" i="7"/>
  <c r="D94" i="7"/>
  <c r="E93" i="7"/>
  <c r="D93" i="7"/>
  <c r="E92" i="7"/>
  <c r="D92" i="7"/>
  <c r="E91" i="7"/>
  <c r="D91" i="7"/>
  <c r="E90" i="7"/>
  <c r="D90" i="7"/>
  <c r="E89" i="7"/>
  <c r="D89" i="7"/>
  <c r="E88" i="7"/>
  <c r="D88" i="7"/>
  <c r="E87" i="7"/>
  <c r="E85" i="7" s="1"/>
  <c r="D87" i="7"/>
  <c r="E86" i="7"/>
  <c r="D86" i="7"/>
  <c r="D73" i="7"/>
  <c r="D72" i="7"/>
  <c r="D71" i="7"/>
  <c r="E84" i="7"/>
  <c r="D84" i="7"/>
  <c r="E83" i="7"/>
  <c r="D83" i="7"/>
  <c r="E82" i="7"/>
  <c r="D82" i="7"/>
  <c r="E81" i="7"/>
  <c r="D81" i="7"/>
  <c r="E80" i="7"/>
  <c r="D80" i="7"/>
  <c r="E79" i="7"/>
  <c r="D79" i="7"/>
  <c r="E78" i="7"/>
  <c r="D78" i="7"/>
  <c r="E77" i="7"/>
  <c r="D77" i="7"/>
  <c r="E76" i="7"/>
  <c r="D76" i="7"/>
  <c r="E75" i="7"/>
  <c r="D75" i="7"/>
  <c r="E74" i="7"/>
  <c r="D74" i="7"/>
  <c r="E73" i="7"/>
  <c r="E72" i="7"/>
  <c r="E71" i="7"/>
  <c r="E66" i="7"/>
  <c r="D66" i="7"/>
  <c r="E65" i="7"/>
  <c r="D65" i="7"/>
  <c r="E64" i="7"/>
  <c r="D64" i="7"/>
  <c r="E63" i="7"/>
  <c r="D63" i="7"/>
  <c r="D61" i="7" s="1"/>
  <c r="E62" i="7"/>
  <c r="E61" i="7" s="1"/>
  <c r="D62" i="7"/>
  <c r="E60" i="7"/>
  <c r="D60" i="7"/>
  <c r="E59" i="7"/>
  <c r="D59" i="7"/>
  <c r="E58" i="7"/>
  <c r="D58" i="7"/>
  <c r="E57" i="7"/>
  <c r="E55" i="7" s="1"/>
  <c r="D57" i="7"/>
  <c r="E56" i="7"/>
  <c r="D56" i="7"/>
  <c r="D55" i="7" s="1"/>
  <c r="E54" i="7"/>
  <c r="D54" i="7"/>
  <c r="D52" i="7" s="1"/>
  <c r="E53" i="7"/>
  <c r="E52" i="7" s="1"/>
  <c r="D53" i="7"/>
  <c r="E51" i="7"/>
  <c r="D51" i="7"/>
  <c r="D49" i="7" s="1"/>
  <c r="E50" i="7"/>
  <c r="E49" i="7" s="1"/>
  <c r="D50" i="7"/>
  <c r="E48" i="7"/>
  <c r="D48" i="7"/>
  <c r="E47" i="7"/>
  <c r="E46" i="7" s="1"/>
  <c r="D47" i="7"/>
  <c r="E45" i="7"/>
  <c r="D45" i="7"/>
  <c r="E44" i="7"/>
  <c r="D44" i="7"/>
  <c r="D43" i="7" s="1"/>
  <c r="E42" i="7"/>
  <c r="D42" i="7"/>
  <c r="D40" i="7" s="1"/>
  <c r="E41" i="7"/>
  <c r="E40" i="7" s="1"/>
  <c r="D41" i="7"/>
  <c r="E38" i="7"/>
  <c r="D38" i="7"/>
  <c r="E37" i="7"/>
  <c r="D37" i="7"/>
  <c r="E36" i="7"/>
  <c r="D36" i="7"/>
  <c r="E35" i="7"/>
  <c r="D35" i="7"/>
  <c r="E34" i="7"/>
  <c r="D34" i="7"/>
  <c r="E33" i="7"/>
  <c r="E31" i="7" s="1"/>
  <c r="D33" i="7"/>
  <c r="E32" i="7"/>
  <c r="D32" i="7"/>
  <c r="D31" i="7" s="1"/>
  <c r="E29" i="7"/>
  <c r="D29" i="7"/>
  <c r="E28" i="7"/>
  <c r="D28" i="7"/>
  <c r="D46" i="7"/>
  <c r="E27" i="7"/>
  <c r="D27" i="7"/>
  <c r="E26" i="7"/>
  <c r="D26" i="7"/>
  <c r="E25" i="7"/>
  <c r="D25" i="7"/>
  <c r="E23" i="7"/>
  <c r="D23" i="7"/>
  <c r="D21" i="7" s="1"/>
  <c r="E22" i="7"/>
  <c r="E21" i="7" s="1"/>
  <c r="D22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0" i="7"/>
  <c r="E43" i="7"/>
  <c r="E24" i="7"/>
  <c r="BN106" i="13"/>
  <c r="BM106" i="13"/>
  <c r="BL106" i="13"/>
  <c r="BN98" i="13"/>
  <c r="BM98" i="13"/>
  <c r="BL98" i="13"/>
  <c r="BN97" i="13"/>
  <c r="BM97" i="13"/>
  <c r="BL97" i="13"/>
  <c r="BN96" i="13"/>
  <c r="BM96" i="13"/>
  <c r="BL96" i="13"/>
  <c r="BN86" i="13"/>
  <c r="BM86" i="13"/>
  <c r="BL86" i="13"/>
  <c r="BN85" i="13"/>
  <c r="BM85" i="13"/>
  <c r="BL85" i="13"/>
  <c r="BN84" i="13"/>
  <c r="BM84" i="13"/>
  <c r="BL84" i="13"/>
  <c r="BN83" i="13"/>
  <c r="BM83" i="13"/>
  <c r="BL83" i="13"/>
  <c r="BN82" i="13"/>
  <c r="BM82" i="13"/>
  <c r="BL82" i="13"/>
  <c r="BN81" i="13"/>
  <c r="BM81" i="13"/>
  <c r="BL81" i="13"/>
  <c r="BN80" i="13"/>
  <c r="BM80" i="13"/>
  <c r="BL80" i="13"/>
  <c r="BN79" i="13"/>
  <c r="BM79" i="13"/>
  <c r="BL79" i="13"/>
  <c r="BN78" i="13"/>
  <c r="BM78" i="13"/>
  <c r="BL78" i="13"/>
  <c r="BN77" i="13"/>
  <c r="BM77" i="13"/>
  <c r="BL77" i="13"/>
  <c r="BN76" i="13"/>
  <c r="BM76" i="13"/>
  <c r="BL76" i="13"/>
  <c r="BN75" i="13"/>
  <c r="BM75" i="13"/>
  <c r="BL75" i="13"/>
  <c r="BN74" i="13"/>
  <c r="BM74" i="13"/>
  <c r="BL74" i="13"/>
  <c r="BN73" i="13"/>
  <c r="BM73" i="13"/>
  <c r="BL73" i="13"/>
  <c r="BN72" i="13"/>
  <c r="BM72" i="13"/>
  <c r="BL72" i="13"/>
  <c r="BN71" i="13"/>
  <c r="BM71" i="13"/>
  <c r="BL71" i="13"/>
  <c r="BM41" i="13"/>
  <c r="BL41" i="13"/>
  <c r="BN40" i="13"/>
  <c r="BM40" i="13"/>
  <c r="BL40" i="13"/>
  <c r="BN39" i="13"/>
  <c r="BM39" i="13"/>
  <c r="BL39" i="13"/>
  <c r="BN38" i="13"/>
  <c r="BM38" i="13"/>
  <c r="BL38" i="13"/>
  <c r="BN37" i="13"/>
  <c r="BM37" i="13"/>
  <c r="BL37" i="13"/>
  <c r="BN36" i="13"/>
  <c r="BM36" i="13"/>
  <c r="BL36" i="13"/>
  <c r="BM35" i="13"/>
  <c r="BL35" i="13"/>
  <c r="BN34" i="13"/>
  <c r="BM34" i="13"/>
  <c r="BL34" i="13"/>
  <c r="BN33" i="13"/>
  <c r="BM33" i="13"/>
  <c r="BL33" i="13"/>
  <c r="BN32" i="13"/>
  <c r="BM32" i="13"/>
  <c r="BL32" i="13"/>
  <c r="BN31" i="13"/>
  <c r="BM31" i="13"/>
  <c r="BL31" i="13"/>
  <c r="BN30" i="13"/>
  <c r="BM30" i="13"/>
  <c r="BL30" i="13"/>
  <c r="BN29" i="13"/>
  <c r="BM29" i="13"/>
  <c r="BL29" i="13"/>
  <c r="BN28" i="13"/>
  <c r="BM28" i="13"/>
  <c r="BL28" i="13"/>
  <c r="BN27" i="13"/>
  <c r="BM27" i="13"/>
  <c r="BL27" i="13"/>
  <c r="BM26" i="13"/>
  <c r="BL26" i="13"/>
  <c r="BN25" i="13"/>
  <c r="BM25" i="13"/>
  <c r="BL25" i="13"/>
  <c r="BN24" i="13"/>
  <c r="BM24" i="13"/>
  <c r="BL24" i="13"/>
  <c r="BN23" i="13"/>
  <c r="BM23" i="13"/>
  <c r="BL23" i="13"/>
  <c r="BN22" i="13"/>
  <c r="BM22" i="13"/>
  <c r="BL22" i="13"/>
  <c r="BN21" i="13"/>
  <c r="BM21" i="13"/>
  <c r="BL21" i="13"/>
  <c r="BN20" i="13"/>
  <c r="BM20" i="13"/>
  <c r="BL20" i="13"/>
  <c r="BN19" i="13"/>
  <c r="BM19" i="13"/>
  <c r="BL19" i="13"/>
  <c r="BN18" i="13"/>
  <c r="BM18" i="13"/>
  <c r="BL18" i="13"/>
  <c r="BN17" i="13"/>
  <c r="BM17" i="13"/>
  <c r="BL17" i="13"/>
  <c r="BN16" i="13"/>
  <c r="BM16" i="13"/>
  <c r="BL16" i="13"/>
  <c r="BN15" i="13"/>
  <c r="BM15" i="13"/>
  <c r="BL15" i="13"/>
  <c r="BN14" i="13"/>
  <c r="BM14" i="13"/>
  <c r="BL14" i="13"/>
  <c r="BM13" i="13"/>
  <c r="BL13" i="13"/>
  <c r="BN50" i="12"/>
  <c r="BL50" i="12"/>
  <c r="BN49" i="12"/>
  <c r="BM49" i="12"/>
  <c r="BL49" i="12"/>
  <c r="BN48" i="12"/>
  <c r="BM48" i="12"/>
  <c r="BL48" i="12"/>
  <c r="BN47" i="12"/>
  <c r="BM47" i="12"/>
  <c r="BL47" i="12"/>
  <c r="BN46" i="12"/>
  <c r="BM46" i="12"/>
  <c r="BL46" i="12"/>
  <c r="BN45" i="12"/>
  <c r="BL45" i="12"/>
  <c r="BN44" i="12"/>
  <c r="BM44" i="12"/>
  <c r="BL44" i="12"/>
  <c r="BN43" i="12"/>
  <c r="BM43" i="12"/>
  <c r="BL43" i="12"/>
  <c r="BN42" i="12"/>
  <c r="BM42" i="12"/>
  <c r="BL42" i="12"/>
  <c r="BN41" i="12"/>
  <c r="BL41" i="12"/>
  <c r="BN40" i="12"/>
  <c r="BM40" i="12"/>
  <c r="BL40" i="12"/>
  <c r="BN39" i="12"/>
  <c r="BM39" i="12"/>
  <c r="BL39" i="12"/>
  <c r="BN38" i="12"/>
  <c r="BM38" i="12"/>
  <c r="BL38" i="12"/>
  <c r="BN37" i="12"/>
  <c r="BM37" i="12"/>
  <c r="BL37" i="12"/>
  <c r="BN36" i="12"/>
  <c r="BM36" i="12"/>
  <c r="BL36" i="12"/>
  <c r="BN35" i="12"/>
  <c r="BM35" i="12"/>
  <c r="BL35" i="12"/>
  <c r="BN34" i="12"/>
  <c r="BM34" i="12"/>
  <c r="BL34" i="12"/>
  <c r="BN33" i="12"/>
  <c r="BM33" i="12"/>
  <c r="BL33" i="12"/>
  <c r="BN32" i="12"/>
  <c r="BL32" i="12"/>
  <c r="BN31" i="12"/>
  <c r="BM31" i="12"/>
  <c r="BL31" i="12"/>
  <c r="BN30" i="12"/>
  <c r="BL30" i="12"/>
  <c r="BN29" i="12"/>
  <c r="BM29" i="12"/>
  <c r="BL29" i="12"/>
  <c r="BN28" i="12"/>
  <c r="BM28" i="12"/>
  <c r="BL28" i="12"/>
  <c r="BN27" i="12"/>
  <c r="BM27" i="12"/>
  <c r="BL27" i="12"/>
  <c r="BN26" i="12"/>
  <c r="BM26" i="12"/>
  <c r="BL26" i="12"/>
  <c r="BN25" i="12"/>
  <c r="BM25" i="12"/>
  <c r="BL25" i="12"/>
  <c r="BN24" i="12"/>
  <c r="BM24" i="12"/>
  <c r="BL24" i="12"/>
  <c r="BN23" i="12"/>
  <c r="BM23" i="12"/>
  <c r="BL23" i="12"/>
  <c r="BN22" i="12"/>
  <c r="BM22" i="12"/>
  <c r="BL22" i="12"/>
  <c r="BN21" i="12"/>
  <c r="BM21" i="12"/>
  <c r="BL21" i="12"/>
  <c r="BN20" i="12"/>
  <c r="BM20" i="12"/>
  <c r="BL20" i="12"/>
  <c r="BN19" i="12"/>
  <c r="BM19" i="12"/>
  <c r="BL19" i="12"/>
  <c r="BN18" i="12"/>
  <c r="BM18" i="12"/>
  <c r="BL18" i="12"/>
  <c r="BN17" i="12"/>
  <c r="BM17" i="12"/>
  <c r="BL17" i="12"/>
  <c r="BN16" i="12"/>
  <c r="BM16" i="12"/>
  <c r="BL16" i="12"/>
  <c r="BN15" i="12"/>
  <c r="BM15" i="12"/>
  <c r="BL15" i="12"/>
  <c r="BN14" i="12"/>
  <c r="BM14" i="12"/>
  <c r="BL14" i="12"/>
  <c r="BN13" i="12"/>
  <c r="BM13" i="12"/>
  <c r="BL13" i="12"/>
  <c r="BN12" i="12"/>
  <c r="BM12" i="12"/>
  <c r="BL12" i="12"/>
  <c r="BN11" i="12"/>
  <c r="BM11" i="12"/>
  <c r="BL11" i="12"/>
  <c r="BN10" i="12"/>
  <c r="BM10" i="12"/>
  <c r="BL10" i="12"/>
  <c r="BL112" i="11"/>
  <c r="BK112" i="11"/>
  <c r="BJ112" i="11"/>
  <c r="BL111" i="11"/>
  <c r="BK111" i="11"/>
  <c r="BJ111" i="11"/>
  <c r="BL110" i="11"/>
  <c r="BK110" i="11"/>
  <c r="BJ110" i="11"/>
  <c r="BL109" i="11"/>
  <c r="BK109" i="11"/>
  <c r="BJ109" i="11"/>
  <c r="BL108" i="11"/>
  <c r="BK108" i="11"/>
  <c r="BJ108" i="11"/>
  <c r="BL107" i="11"/>
  <c r="BK107" i="11"/>
  <c r="BJ107" i="11"/>
  <c r="BL106" i="11"/>
  <c r="BK106" i="11"/>
  <c r="BJ106" i="11"/>
  <c r="BL105" i="11"/>
  <c r="BK105" i="11"/>
  <c r="BJ105" i="11"/>
  <c r="BL104" i="11"/>
  <c r="BK104" i="11"/>
  <c r="BJ104" i="11"/>
  <c r="BL103" i="11"/>
  <c r="BK103" i="11"/>
  <c r="BJ103" i="11"/>
  <c r="BL102" i="11"/>
  <c r="BK102" i="11"/>
  <c r="BJ102" i="11"/>
  <c r="BL101" i="11"/>
  <c r="BK101" i="11"/>
  <c r="BJ101" i="11"/>
  <c r="BL100" i="11"/>
  <c r="BK100" i="11"/>
  <c r="BJ100" i="11"/>
  <c r="BL99" i="11"/>
  <c r="BK99" i="11"/>
  <c r="BJ99" i="11"/>
  <c r="BL98" i="11"/>
  <c r="BK98" i="11"/>
  <c r="BJ98" i="11"/>
  <c r="BL97" i="11"/>
  <c r="BK97" i="11"/>
  <c r="BJ97" i="11"/>
  <c r="BL96" i="11"/>
  <c r="BK96" i="11"/>
  <c r="BJ96" i="11"/>
  <c r="BL95" i="11"/>
  <c r="BK95" i="11"/>
  <c r="BJ95" i="11"/>
  <c r="BL94" i="11"/>
  <c r="BK94" i="11"/>
  <c r="BJ94" i="11"/>
  <c r="BL93" i="11"/>
  <c r="BK93" i="11"/>
  <c r="BJ93" i="11"/>
  <c r="BL92" i="11"/>
  <c r="BK92" i="11"/>
  <c r="BJ92" i="11"/>
  <c r="BL91" i="11"/>
  <c r="BK91" i="11"/>
  <c r="BJ91" i="11"/>
  <c r="BL90" i="11"/>
  <c r="BK90" i="11"/>
  <c r="BJ90" i="11"/>
  <c r="BL89" i="11"/>
  <c r="BK89" i="11"/>
  <c r="BJ89" i="11"/>
  <c r="BL88" i="11"/>
  <c r="BK88" i="11"/>
  <c r="BJ88" i="11"/>
  <c r="BL87" i="11"/>
  <c r="BK87" i="11"/>
  <c r="BJ87" i="11"/>
  <c r="BL86" i="11"/>
  <c r="BK86" i="11"/>
  <c r="BJ86" i="11"/>
  <c r="BL85" i="11"/>
  <c r="BK85" i="11"/>
  <c r="BJ85" i="11"/>
  <c r="BL84" i="11"/>
  <c r="BK84" i="11"/>
  <c r="BJ84" i="11"/>
  <c r="BL83" i="11"/>
  <c r="BK83" i="11"/>
  <c r="BJ83" i="11"/>
  <c r="BL82" i="11"/>
  <c r="BK82" i="11"/>
  <c r="BJ82" i="11"/>
  <c r="BL81" i="11"/>
  <c r="BK81" i="11"/>
  <c r="BJ81" i="11"/>
  <c r="BL80" i="11"/>
  <c r="BK80" i="11"/>
  <c r="BJ80" i="11"/>
  <c r="BL79" i="11"/>
  <c r="BK79" i="11"/>
  <c r="BJ79" i="11"/>
  <c r="BL78" i="11"/>
  <c r="BK78" i="11"/>
  <c r="BJ78" i="11"/>
  <c r="BL77" i="11"/>
  <c r="BK77" i="11"/>
  <c r="BJ77" i="11"/>
  <c r="BL76" i="11"/>
  <c r="BK76" i="11"/>
  <c r="BJ76" i="11"/>
  <c r="BL75" i="11"/>
  <c r="BK75" i="11"/>
  <c r="BJ75" i="11"/>
  <c r="BL74" i="11"/>
  <c r="BK74" i="11"/>
  <c r="BJ74" i="11"/>
  <c r="BL44" i="11"/>
  <c r="BK44" i="11"/>
  <c r="BJ44" i="11"/>
  <c r="BL43" i="11"/>
  <c r="BK43" i="11"/>
  <c r="BJ43" i="11"/>
  <c r="BL42" i="11"/>
  <c r="BK42" i="11"/>
  <c r="BJ42" i="11"/>
  <c r="BL41" i="11"/>
  <c r="BK41" i="11"/>
  <c r="BJ41" i="11"/>
  <c r="BL40" i="11"/>
  <c r="BK40" i="11"/>
  <c r="BJ40" i="11"/>
  <c r="BL39" i="11"/>
  <c r="BK39" i="11"/>
  <c r="BJ39" i="11"/>
  <c r="BL38" i="11"/>
  <c r="BK38" i="11"/>
  <c r="BJ38" i="11"/>
  <c r="BL37" i="11"/>
  <c r="BK37" i="11"/>
  <c r="BJ37" i="11"/>
  <c r="BL36" i="11"/>
  <c r="BK36" i="11"/>
  <c r="BJ36" i="11"/>
  <c r="BL35" i="11"/>
  <c r="BK35" i="11"/>
  <c r="BJ35" i="11"/>
  <c r="BL34" i="11"/>
  <c r="BK34" i="11"/>
  <c r="BJ34" i="11"/>
  <c r="BL33" i="11"/>
  <c r="BK33" i="11"/>
  <c r="BJ33" i="11"/>
  <c r="BL32" i="11"/>
  <c r="BK32" i="11"/>
  <c r="BJ32" i="11"/>
  <c r="BL31" i="11"/>
  <c r="BK31" i="11"/>
  <c r="BJ31" i="11"/>
  <c r="BL30" i="11"/>
  <c r="BK30" i="11"/>
  <c r="BJ30" i="11"/>
  <c r="BL29" i="11"/>
  <c r="BK29" i="11"/>
  <c r="BJ29" i="11"/>
  <c r="BL28" i="11"/>
  <c r="BK28" i="11"/>
  <c r="BJ28" i="11"/>
  <c r="BL27" i="11"/>
  <c r="BK27" i="11"/>
  <c r="BJ27" i="11"/>
  <c r="BL26" i="11"/>
  <c r="BK26" i="11"/>
  <c r="BJ26" i="11"/>
  <c r="BL25" i="11"/>
  <c r="BK25" i="11"/>
  <c r="BJ25" i="11"/>
  <c r="BL24" i="11"/>
  <c r="BK24" i="11"/>
  <c r="BJ24" i="11"/>
  <c r="BL23" i="11"/>
  <c r="BK23" i="11"/>
  <c r="BJ23" i="11"/>
  <c r="BL22" i="11"/>
  <c r="BK22" i="11"/>
  <c r="BJ22" i="11"/>
  <c r="BL21" i="11"/>
  <c r="BK21" i="11"/>
  <c r="BJ21" i="11"/>
  <c r="BL20" i="11"/>
  <c r="BK20" i="11"/>
  <c r="BJ20" i="11"/>
  <c r="BL19" i="11"/>
  <c r="BK19" i="11"/>
  <c r="BJ19" i="11"/>
  <c r="BL18" i="11"/>
  <c r="BK18" i="11"/>
  <c r="BJ18" i="11"/>
  <c r="BL17" i="11"/>
  <c r="BK17" i="11"/>
  <c r="BJ17" i="11"/>
  <c r="BL16" i="11"/>
  <c r="BK16" i="11"/>
  <c r="BJ16" i="11"/>
  <c r="BL15" i="11"/>
  <c r="BK15" i="11"/>
  <c r="BJ15" i="11"/>
  <c r="BL14" i="11"/>
  <c r="BK14" i="11"/>
  <c r="BJ14" i="11"/>
  <c r="BL13" i="11"/>
  <c r="BK13" i="11"/>
  <c r="BJ13" i="11"/>
  <c r="BL12" i="11"/>
  <c r="BK12" i="11"/>
  <c r="BJ12" i="11"/>
  <c r="BL11" i="11"/>
  <c r="BK11" i="11"/>
  <c r="BJ11" i="11"/>
  <c r="AQ104" i="13"/>
  <c r="BA100" i="13"/>
  <c r="AQ100" i="13"/>
  <c r="AG100" i="13"/>
  <c r="W100" i="13"/>
  <c r="BA88" i="13"/>
  <c r="AQ88" i="13"/>
  <c r="AG88" i="13"/>
  <c r="W88" i="13"/>
  <c r="AG77" i="13"/>
  <c r="BA68" i="13"/>
  <c r="AQ68" i="13"/>
  <c r="A60" i="13"/>
  <c r="BI123" i="13"/>
  <c r="BA26" i="13"/>
  <c r="BA35" i="13" s="1"/>
  <c r="BA41" i="13" s="1"/>
  <c r="BA103" i="13" s="1"/>
  <c r="BA109" i="13" s="1"/>
  <c r="BO109" i="13" s="1"/>
  <c r="W26" i="13"/>
  <c r="W35" i="13" s="1"/>
  <c r="W41" i="13" s="1"/>
  <c r="W103" i="13" s="1"/>
  <c r="AG22" i="13"/>
  <c r="AG21" i="13" s="1"/>
  <c r="AQ26" i="13"/>
  <c r="AQ35" i="13" s="1"/>
  <c r="AQ41" i="13" s="1"/>
  <c r="AQ103" i="13" s="1"/>
  <c r="AQ109" i="13" s="1"/>
  <c r="BN109" i="13" s="1"/>
  <c r="BN13" i="13"/>
  <c r="E5" i="10" s="1"/>
  <c r="BA10" i="13"/>
  <c r="AQ10" i="13"/>
  <c r="A3" i="13"/>
  <c r="A59" i="13"/>
  <c r="BM45" i="12"/>
  <c r="AR43" i="12"/>
  <c r="X43" i="12"/>
  <c r="BB41" i="12"/>
  <c r="AH41" i="12"/>
  <c r="X41" i="12"/>
  <c r="X32" i="12" s="1"/>
  <c r="BB34" i="12"/>
  <c r="AR34" i="12"/>
  <c r="AH34" i="12"/>
  <c r="X34" i="12"/>
  <c r="BB32" i="12"/>
  <c r="BB30" i="12" s="1"/>
  <c r="AH32" i="12"/>
  <c r="AH30" i="12"/>
  <c r="BB24" i="12"/>
  <c r="BB10" i="12" s="1"/>
  <c r="BB50" i="12" s="1"/>
  <c r="AR24" i="12"/>
  <c r="AH24" i="12"/>
  <c r="X24" i="12"/>
  <c r="BB18" i="12"/>
  <c r="AH18" i="12"/>
  <c r="BB12" i="12"/>
  <c r="AR12" i="12"/>
  <c r="AH12" i="12"/>
  <c r="X12" i="12"/>
  <c r="AR10" i="12"/>
  <c r="AH10" i="12"/>
  <c r="AH50" i="12" s="1"/>
  <c r="X10" i="12"/>
  <c r="AZ106" i="11"/>
  <c r="AP106" i="11"/>
  <c r="AF106" i="11"/>
  <c r="V106" i="11"/>
  <c r="AZ97" i="11"/>
  <c r="AP97" i="11"/>
  <c r="AF97" i="11"/>
  <c r="V97" i="11"/>
  <c r="AZ94" i="11"/>
  <c r="AP94" i="11"/>
  <c r="AF94" i="11"/>
  <c r="V94" i="11"/>
  <c r="AZ90" i="11"/>
  <c r="AP90" i="11"/>
  <c r="AP80" i="11" s="1"/>
  <c r="AP74" i="11" s="1"/>
  <c r="AF90" i="11"/>
  <c r="V90" i="11"/>
  <c r="AZ85" i="11"/>
  <c r="AP85" i="11"/>
  <c r="AF85" i="11"/>
  <c r="V85" i="11"/>
  <c r="AZ81" i="11"/>
  <c r="AZ80" i="11" s="1"/>
  <c r="AZ74" i="11" s="1"/>
  <c r="AP81" i="11"/>
  <c r="AF81" i="11"/>
  <c r="V81" i="11"/>
  <c r="AF80" i="11"/>
  <c r="AF74" i="11" s="1"/>
  <c r="V80" i="11"/>
  <c r="V74" i="11" s="1"/>
  <c r="AZ76" i="11"/>
  <c r="AP76" i="11"/>
  <c r="AF76" i="11"/>
  <c r="V76" i="11"/>
  <c r="V72" i="11"/>
  <c r="X8" i="12" s="1"/>
  <c r="AR8" i="12" s="1"/>
  <c r="A65" i="11"/>
  <c r="A2" i="12" s="1"/>
  <c r="BH126" i="11"/>
  <c r="AF41" i="11"/>
  <c r="AZ38" i="11"/>
  <c r="AZ37" i="11"/>
  <c r="AP37" i="11"/>
  <c r="AF37" i="11"/>
  <c r="V37" i="11"/>
  <c r="AZ32" i="11"/>
  <c r="AP32" i="11"/>
  <c r="AF32" i="11"/>
  <c r="V32" i="11"/>
  <c r="AZ23" i="11"/>
  <c r="AP23" i="11"/>
  <c r="AP11" i="11" s="1"/>
  <c r="AP112" i="11" s="1"/>
  <c r="AF23" i="11"/>
  <c r="V23" i="11"/>
  <c r="AZ19" i="11"/>
  <c r="AZ11" i="11" s="1"/>
  <c r="AZ112" i="11" s="1"/>
  <c r="AP19" i="11"/>
  <c r="AF19" i="11"/>
  <c r="V19" i="11"/>
  <c r="AZ13" i="11"/>
  <c r="AP13" i="11"/>
  <c r="AF13" i="11"/>
  <c r="W104" i="13" s="1"/>
  <c r="V13" i="11"/>
  <c r="V11" i="11" s="1"/>
  <c r="V112" i="11" s="1"/>
  <c r="AF11" i="11"/>
  <c r="AF112" i="11" s="1"/>
  <c r="V9" i="11"/>
  <c r="AP9" i="11" s="1"/>
  <c r="A3" i="11"/>
  <c r="A66" i="11" s="1"/>
  <c r="A3" i="12" s="1"/>
  <c r="BM40" i="15" l="1"/>
  <c r="AG43" i="15"/>
  <c r="G5" i="10"/>
  <c r="E13" i="10"/>
  <c r="BO28" i="15"/>
  <c r="BA35" i="15"/>
  <c r="X30" i="12"/>
  <c r="BM32" i="12"/>
  <c r="D85" i="7"/>
  <c r="AR41" i="12"/>
  <c r="AR32" i="12" s="1"/>
  <c r="AR30" i="12" s="1"/>
  <c r="AR50" i="12" s="1"/>
  <c r="BM41" i="12"/>
  <c r="D111" i="7" s="1"/>
  <c r="D100" i="7" s="1"/>
  <c r="D99" i="7" s="1"/>
  <c r="E100" i="7"/>
  <c r="E99" i="7" s="1"/>
  <c r="E117" i="7" s="1"/>
  <c r="G117" i="7" s="1"/>
  <c r="E70" i="7"/>
  <c r="E69" i="7" s="1"/>
  <c r="D70" i="7"/>
  <c r="D69" i="7" s="1"/>
  <c r="F69" i="7" s="1"/>
  <c r="D24" i="7"/>
  <c r="E5" i="7"/>
  <c r="D39" i="7"/>
  <c r="D30" i="7" s="1"/>
  <c r="E39" i="7"/>
  <c r="E30" i="7" s="1"/>
  <c r="E12" i="7"/>
  <c r="AG26" i="13"/>
  <c r="W109" i="13"/>
  <c r="BO50" i="12"/>
  <c r="AP72" i="11"/>
  <c r="BL109" i="13"/>
  <c r="E4" i="7" l="1"/>
  <c r="G4" i="7" s="1"/>
  <c r="G13" i="10"/>
  <c r="E23" i="10"/>
  <c r="BA40" i="15"/>
  <c r="BO35" i="15"/>
  <c r="BM46" i="15"/>
  <c r="E25" i="8" s="1"/>
  <c r="BM43" i="15"/>
  <c r="D117" i="7"/>
  <c r="F99" i="7"/>
  <c r="AG35" i="13"/>
  <c r="BN26" i="13"/>
  <c r="X50" i="12"/>
  <c r="BM50" i="12" s="1"/>
  <c r="BM30" i="12"/>
  <c r="D4" i="7"/>
  <c r="E67" i="7" l="1"/>
  <c r="BA43" i="15"/>
  <c r="BO40" i="15"/>
  <c r="E41" i="10"/>
  <c r="E44" i="10" s="1"/>
  <c r="F117" i="7"/>
  <c r="AG41" i="13"/>
  <c r="G23" i="10" s="1"/>
  <c r="BN35" i="13"/>
  <c r="D67" i="7"/>
  <c r="F4" i="7"/>
  <c r="G67" i="7" l="1"/>
  <c r="G118" i="7"/>
  <c r="F118" i="7"/>
  <c r="F67" i="7"/>
  <c r="BO46" i="15"/>
  <c r="G25" i="8" s="1"/>
  <c r="BO43" i="15"/>
  <c r="AG103" i="13"/>
  <c r="BN41" i="13"/>
  <c r="AG109" i="13" l="1"/>
  <c r="BN103" i="13"/>
  <c r="BM109" i="13" l="1"/>
  <c r="G44" i="10"/>
</calcChain>
</file>

<file path=xl/comments1.xml><?xml version="1.0" encoding="utf-8"?>
<comments xmlns="http://schemas.openxmlformats.org/spreadsheetml/2006/main">
  <authors>
    <author>LUANNT</author>
    <author>VCF_Linhnd</author>
  </authors>
  <commentList>
    <comment ref="AF41" authorId="0">
      <text>
        <r>
          <rPr>
            <b/>
            <sz val="9"/>
            <color indexed="81"/>
            <rFont val="Tahoma"/>
            <family val="2"/>
          </rPr>
          <t>LUANNT: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99" authorId="0">
      <text>
        <r>
          <rPr>
            <b/>
            <sz val="9"/>
            <color indexed="81"/>
            <rFont val="Tahoma"/>
            <family val="2"/>
          </rPr>
          <t>LUANNT:</t>
        </r>
        <r>
          <rPr>
            <sz val="9"/>
            <color indexed="81"/>
            <rFont val="Tahoma"/>
            <family val="2"/>
          </rPr>
          <t xml:space="preserve">
bao gom Tao Vinh Hao</t>
        </r>
      </text>
    </comment>
    <comment ref="AF99" authorId="0">
      <text>
        <r>
          <rPr>
            <b/>
            <sz val="9"/>
            <color indexed="81"/>
            <rFont val="Tahoma"/>
            <family val="2"/>
          </rPr>
          <t>LUANNT:</t>
        </r>
        <r>
          <rPr>
            <sz val="9"/>
            <color indexed="81"/>
            <rFont val="Tahoma"/>
            <family val="2"/>
          </rPr>
          <t xml:space="preserve">
bao gom Tao Vinh Hao</t>
        </r>
      </text>
    </comment>
    <comment ref="O110" authorId="1">
      <text>
        <r>
          <rPr>
            <b/>
            <sz val="9"/>
            <color indexed="81"/>
            <rFont val="Tahoma"/>
            <family val="2"/>
            <charset val="163"/>
          </rPr>
          <t>Thanhnt4:</t>
        </r>
        <r>
          <rPr>
            <sz val="9"/>
            <color indexed="81"/>
            <rFont val="Tahoma"/>
            <family val="2"/>
            <charset val="163"/>
          </rPr>
          <t xml:space="preserve">
Adj Beginning balance relating to goodwill, this line will be eliminate</t>
        </r>
      </text>
    </comment>
  </commentList>
</comments>
</file>

<file path=xl/comments2.xml><?xml version="1.0" encoding="utf-8"?>
<comments xmlns="http://schemas.openxmlformats.org/spreadsheetml/2006/main">
  <authors>
    <author>LUANNT</author>
  </authors>
  <commentList>
    <comment ref="AH18" authorId="0">
      <text>
        <r>
          <rPr>
            <b/>
            <sz val="9"/>
            <color indexed="81"/>
            <rFont val="Tahoma"/>
            <family val="2"/>
          </rPr>
          <t>LUANNT: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B18" authorId="0">
      <text>
        <r>
          <rPr>
            <b/>
            <sz val="9"/>
            <color indexed="81"/>
            <rFont val="Tahoma"/>
            <family val="2"/>
          </rPr>
          <t>LUANNT: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LUANNT</author>
  </authors>
  <commentList>
    <comment ref="AG77" authorId="0">
      <text>
        <r>
          <rPr>
            <b/>
            <sz val="9"/>
            <color indexed="81"/>
            <rFont val="Tahoma"/>
            <family val="2"/>
          </rPr>
          <t>LUANNT:</t>
        </r>
        <r>
          <rPr>
            <sz val="9"/>
            <color indexed="81"/>
            <rFont val="Tahoma"/>
            <family val="2"/>
          </rPr>
          <t xml:space="preserve">
bao gồm hedging của quí 1/2014</t>
        </r>
      </text>
    </comment>
    <comment ref="A79" authorId="0">
      <text>
        <r>
          <rPr>
            <b/>
            <sz val="9"/>
            <color indexed="81"/>
            <rFont val="Tahoma"/>
            <family val="2"/>
          </rPr>
          <t>LUANNT:</t>
        </r>
        <r>
          <rPr>
            <sz val="9"/>
            <color indexed="81"/>
            <rFont val="Tahoma"/>
            <family val="2"/>
          </rPr>
          <t xml:space="preserve">
CLX</t>
        </r>
      </text>
    </comment>
    <comment ref="AG81" authorId="0">
      <text>
        <r>
          <rPr>
            <b/>
            <sz val="9"/>
            <color indexed="81"/>
            <rFont val="Tahoma"/>
            <family val="2"/>
          </rPr>
          <t>LUANNT:</t>
        </r>
        <r>
          <rPr>
            <sz val="9"/>
            <color indexed="81"/>
            <rFont val="Tahoma"/>
            <family val="2"/>
          </rPr>
          <t xml:space="preserve">
check lai khoan nay, Qui 2, chi con 19 ty</t>
        </r>
      </text>
    </comment>
    <comment ref="A83" authorId="0">
      <text>
        <r>
          <rPr>
            <b/>
            <sz val="9"/>
            <color indexed="81"/>
            <rFont val="Tahoma"/>
            <family val="2"/>
          </rPr>
          <t>LUANNT:</t>
        </r>
        <r>
          <rPr>
            <sz val="9"/>
            <color indexed="81"/>
            <rFont val="Tahoma"/>
            <family val="2"/>
          </rPr>
          <t xml:space="preserve">
SNF</t>
        </r>
      </text>
    </comment>
  </commentList>
</comments>
</file>

<file path=xl/sharedStrings.xml><?xml version="1.0" encoding="utf-8"?>
<sst xmlns="http://schemas.openxmlformats.org/spreadsheetml/2006/main" count="674" uniqueCount="510">
  <si>
    <t>Chỉ tiêu</t>
  </si>
  <si>
    <t>III. Các khoản phải thu ngắn hạn</t>
  </si>
  <si>
    <t>IV. Hàng tồn kho</t>
  </si>
  <si>
    <t>V. Tài sản ngắn hạn khác</t>
  </si>
  <si>
    <t>II. Tài sản cố định</t>
  </si>
  <si>
    <t>III. Bất động sản đầu tư</t>
  </si>
  <si>
    <t>V. Tài sản dài hạn khác</t>
  </si>
  <si>
    <t>I. Nợ ngắn hạn</t>
  </si>
  <si>
    <t>II. Nợ dài hạn</t>
  </si>
  <si>
    <t>I. Vốn chủ sở hữu</t>
  </si>
  <si>
    <t>Mã số</t>
  </si>
  <si>
    <t>Số đầu năm</t>
  </si>
  <si>
    <t>2. Các khoản giảm trừ doanh thu</t>
  </si>
  <si>
    <t>I. Lưu chuyển tiền từ hoạt động kinh doanh</t>
  </si>
  <si>
    <t>Lưu chuyển tiền thuần từ hoạt động kinh doanh</t>
  </si>
  <si>
    <t>II. Lưu chuyển tiền từ hoạt động đầu tư</t>
  </si>
  <si>
    <t>1.Tiền chi để mua sắm, xây dựng TSCĐ và các tài sản dài hạn khác</t>
  </si>
  <si>
    <t>2.Tiền thu từ thanh lý, nhượng bán TSCĐ và các tài sản dài hạn khác</t>
  </si>
  <si>
    <t>5.Tiền chi đầu tư góp vốn vào đơn vị khác</t>
  </si>
  <si>
    <t>6.Tiền thu hồi đầu tư góp vốn vào đơn vị khác</t>
  </si>
  <si>
    <t>7.Tiền thu lãi cho vay, cổ tức và lợi nhuận được chia</t>
  </si>
  <si>
    <t>Lưu chuyển tiền thuần từ hoạt động đầu tư</t>
  </si>
  <si>
    <t>III. Lưu chuyển tiền từ hoạt động tài chính</t>
  </si>
  <si>
    <t>1.Tiền thu từ phát hành cổ phiếu, nhận vốn góp của chủ sở hữu</t>
  </si>
  <si>
    <t>2.Tiền chi trả vốn góp cho các chủ sở hữu, mua lại cổ phiếu của doanh nghiệp đã phát hành</t>
  </si>
  <si>
    <t>3.Tiền vay ngắn hạn, dài hạn nhận được</t>
  </si>
  <si>
    <t>4.Tiền chi trả nợ gốc vay</t>
  </si>
  <si>
    <t>5.Tiền chi trả nợ thuê tài chính</t>
  </si>
  <si>
    <t>6. Cổ tức, lợi nhuận đã trả cho chủ sở hữu</t>
  </si>
  <si>
    <t>Lưu chuyển tiền thuần từ hoạt động tài chính</t>
  </si>
  <si>
    <t>Lưu chuyển tiền thuần trong kỳ (50 = 20+30+40)</t>
  </si>
  <si>
    <t>Tiền và tương đương tiền đầu kỳ</t>
  </si>
  <si>
    <t>Ảnh hưởng của thay đổi tỷ giá hối đoái quy đổi ngoại tệ</t>
  </si>
  <si>
    <t>Tiền và tương đương tiền cuối kỳ (70 = 50+60+61)</t>
  </si>
  <si>
    <t>Điện thoại: ………. Fax: ………………….</t>
  </si>
  <si>
    <t xml:space="preserve">Kỳ báo cáo: </t>
  </si>
  <si>
    <t xml:space="preserve">Năm: </t>
  </si>
  <si>
    <t>STT</t>
  </si>
  <si>
    <t>Nội dung</t>
  </si>
  <si>
    <t>Tên sheet</t>
  </si>
  <si>
    <t>Bảng cân đối kế toán</t>
  </si>
  <si>
    <t>Báo cáo kết quả hoạt động kinh doanh</t>
  </si>
  <si>
    <t>Ghi chú</t>
  </si>
  <si>
    <t>Không đổi tên sheet</t>
  </si>
  <si>
    <t>Những chỉ tiêu không có số liệu có thể không phải trình bày nhưng không được đánh lại “Mã chỉ tiêu”.</t>
  </si>
  <si>
    <t>Lập, ngày … tháng … năm …</t>
  </si>
  <si>
    <t>Người lập biểu</t>
  </si>
  <si>
    <t>Kế toán trưởng</t>
  </si>
  <si>
    <t>Giám đốc</t>
  </si>
  <si>
    <t>(Ký, họ tên)</t>
  </si>
  <si>
    <t>(Ký, họ tên, đóng dấu)</t>
  </si>
  <si>
    <t>Nội dung kiểm toán</t>
  </si>
  <si>
    <t>Người đại diện KT</t>
  </si>
  <si>
    <t>Chức vụ</t>
  </si>
  <si>
    <t>Giấy CN</t>
  </si>
  <si>
    <t>Người kiểm toán</t>
  </si>
  <si>
    <t>Ngày kiểm toán</t>
  </si>
  <si>
    <t>Không xóa cột trên sheet</t>
  </si>
  <si>
    <t>3.Tiền chi cho vay, mua các công cụ nợ của đơn vị khác</t>
  </si>
  <si>
    <t>4.Tiền thu hồi cho vay, bán lại các công cụ nợ của đơn vị khác</t>
  </si>
  <si>
    <t>TÀI SẢN</t>
  </si>
  <si>
    <t>NGUỒN VỐN</t>
  </si>
  <si>
    <t>1. Lợi nhuận trước thuế</t>
  </si>
  <si>
    <t>2. Điều chỉnh cho các khoản</t>
  </si>
  <si>
    <t xml:space="preserve">    - Khấu hao TSCĐ</t>
  </si>
  <si>
    <t xml:space="preserve">    - Các khoản dự phòng</t>
  </si>
  <si>
    <t xml:space="preserve">    - Lãi, lỗ từ hoạt động đầu tư</t>
  </si>
  <si>
    <t xml:space="preserve">    - Chi phí lãi vay </t>
  </si>
  <si>
    <t xml:space="preserve">    - Tăng, giảm các khoản phải thu</t>
  </si>
  <si>
    <t xml:space="preserve">    - Tăng, giảm hàng tồn kho</t>
  </si>
  <si>
    <t xml:space="preserve">    - Tăng, giảm các khoản phải trả (Không kể lãi vay phải trả, thuế thu nhập doanh nghiệp phải nộp) </t>
  </si>
  <si>
    <t xml:space="preserve">    - Tăng, giảm chi phí trả trước </t>
  </si>
  <si>
    <t xml:space="preserve">    - Tiền lãi vay đã trả</t>
  </si>
  <si>
    <t xml:space="preserve">    - Thuế thu nhập doanh nghiệp đã nộp</t>
  </si>
  <si>
    <t xml:space="preserve">    - Tiền thu khác từ hoạt động kinh doanh</t>
  </si>
  <si>
    <t xml:space="preserve">    - Tiền chi khác cho hoạt động kinh doanh</t>
  </si>
  <si>
    <t>A - TÀI SẢN NGẮN HẠN (100=110 + 120 + 130 + 140 + 150)</t>
  </si>
  <si>
    <t>I. Tiền và các khoản tương đương tiền</t>
  </si>
  <si>
    <t xml:space="preserve">  1. Tiền</t>
  </si>
  <si>
    <t xml:space="preserve">  2. Các khoản tương đương tiền</t>
  </si>
  <si>
    <t xml:space="preserve">  1. Hàng tồn kho</t>
  </si>
  <si>
    <t xml:space="preserve">  2. Dự phòng giảm giá hàng tồn kho </t>
  </si>
  <si>
    <t>B - TÀI SẢN DÀI HẠN (200 = 210 + 220 + 240 + 250 + 260 + 269)</t>
  </si>
  <si>
    <t xml:space="preserve">I- Các khoản phải thu dài hạn </t>
  </si>
  <si>
    <t xml:space="preserve">  1. Tài sản cố định hữu hình</t>
  </si>
  <si>
    <t xml:space="preserve">      - Nguyên giá</t>
  </si>
  <si>
    <t xml:space="preserve">      - Giá trị hao mòn luỹ kế </t>
  </si>
  <si>
    <t xml:space="preserve">  2. Tài sản cố định thuê tài chính</t>
  </si>
  <si>
    <t xml:space="preserve">      - Giá trị hao mòn luỹ kế</t>
  </si>
  <si>
    <t xml:space="preserve">  3. Tài sản cố định vô hình</t>
  </si>
  <si>
    <t xml:space="preserve">    - Nguyên giá</t>
  </si>
  <si>
    <t>TỔNG CỘNG TÀI SẢN (270=100+200)</t>
  </si>
  <si>
    <t>A - NỢ PHẢI TRẢ (300 = 310 + 330)</t>
  </si>
  <si>
    <t>II. Nguồn kinh phí và quỹ khác</t>
  </si>
  <si>
    <t xml:space="preserve">  1. Nguồn kinh phí </t>
  </si>
  <si>
    <t xml:space="preserve">  2. Nguồn kinh phí đã hình thành TSCĐ</t>
  </si>
  <si>
    <t xml:space="preserve">BÁO CÁO KẾT QUẢ HOẠT ĐỘNG KINH DOANH </t>
  </si>
  <si>
    <t xml:space="preserve">                                                                          </t>
  </si>
  <si>
    <t>CHỈ TIÊU</t>
  </si>
  <si>
    <t>1. Doanh thu bán hàng và cung cấp dịch vụ</t>
  </si>
  <si>
    <t>3. Doanh thu thuần về bán hàng và cung cấp dịch vụ (10 = 01 - 02)</t>
  </si>
  <si>
    <t>4. Giá vốn hàng bán</t>
  </si>
  <si>
    <t>5. Lợi nhuận gộp về bán hàng và cung cấp dịch vụ (20 = 10 - 11)</t>
  </si>
  <si>
    <t>6. Doanh thu hoạt động tài chính</t>
  </si>
  <si>
    <t>7. Chi phí tài chính</t>
  </si>
  <si>
    <t xml:space="preserve">    18.1 Lợi nhuận sau thuế của cổ đông thiểu số</t>
  </si>
  <si>
    <t xml:space="preserve">    18.2 Lợi nhuận sau thuế của cổ đông của công ty mẹ</t>
  </si>
  <si>
    <t xml:space="preserve">   </t>
  </si>
  <si>
    <t>15. Tổng lợi nhuận kế toán trước thuế (50 = 30 + 40 + 45)</t>
  </si>
  <si>
    <t>16. Chi phí thuế TNDN hiện hành</t>
  </si>
  <si>
    <t>17. Chi phí thuế TNDN hoãn lại</t>
  </si>
  <si>
    <t>18. Lợi nhuận sau thuế thu nhập doanh nghiệp (60 = 50 – 51 - 52)</t>
  </si>
  <si>
    <t>19. Lãi cơ bản trên cổ phiếu (*)</t>
  </si>
  <si>
    <r>
      <t xml:space="preserve">  - Trong đó:</t>
    </r>
    <r>
      <rPr>
        <sz val="11"/>
        <rFont val="Times New Roman"/>
        <family val="1"/>
      </rPr>
      <t xml:space="preserve"> Chi phí lãi vay </t>
    </r>
  </si>
  <si>
    <t>BÁO CÁO LƯU CHUYỂN TIỀN TỆ</t>
  </si>
  <si>
    <t>(Theo phương pháp trực tiếp) (*)</t>
  </si>
  <si>
    <t>1. Tiền thu từ bán hàng, cung cấp dịch vụ và doanh thu khác</t>
  </si>
  <si>
    <t>2. Tiền chi trả cho người cung cấp hàng hóa và dịch vụ</t>
  </si>
  <si>
    <t>3. Tiền chi trả cho người lao động</t>
  </si>
  <si>
    <t>4. Tiền chi trả lãi vay</t>
  </si>
  <si>
    <t xml:space="preserve">5. Tiền chi nộp thuế thu nhập doanh nghiệp </t>
  </si>
  <si>
    <t>6. Tiền thu khác từ hoạt động kinh doanh</t>
  </si>
  <si>
    <t>7. Tiền chi khác cho hoạt động kinh doanh</t>
  </si>
  <si>
    <t>(Theo phương pháp gián tiếp) (*)</t>
  </si>
  <si>
    <t>3. Lợi nhuận từ hoạt động kinh doanh trước thay đổi vốn lưu động</t>
  </si>
  <si>
    <t>Số cuối kỳ</t>
  </si>
  <si>
    <t>BẢNG CÂN ĐỐI KẾ TOÁN QUÝ/BÁN NIÊN</t>
  </si>
  <si>
    <t>Kỳ này Năm nay</t>
  </si>
  <si>
    <t>Kỳ này Năm trước</t>
  </si>
  <si>
    <t>Lũy kế đến cuối kỳ Năm nay</t>
  </si>
  <si>
    <t>Lũy kế đến cuối kỳ Năm trước</t>
  </si>
  <si>
    <t>BÁO CÁO TÀI CHÍNH CÔNG TY ĐẠI CHÚNG</t>
  </si>
  <si>
    <t>QUÝ/BÁN NIÊN</t>
  </si>
  <si>
    <t>01</t>
  </si>
  <si>
    <t>02</t>
  </si>
  <si>
    <t>03</t>
  </si>
  <si>
    <t>04</t>
  </si>
  <si>
    <t>05</t>
  </si>
  <si>
    <t>06</t>
  </si>
  <si>
    <t>Thuyết minh</t>
  </si>
  <si>
    <t>Lũy kế đến cuối kỳ này Năm nay</t>
  </si>
  <si>
    <t>Lũy kế đến cuối kỳ này Năm trước</t>
  </si>
  <si>
    <t>Thuyế minh</t>
  </si>
  <si>
    <t>BCDKT</t>
  </si>
  <si>
    <t>KQKD</t>
  </si>
  <si>
    <t>LCTT-TT</t>
  </si>
  <si>
    <t>LCTT-GT</t>
  </si>
  <si>
    <t>Báo cáo lưu chuyển tiền tệ trực tiếp</t>
  </si>
  <si>
    <t>Báo cáo lưu chuyển tiền tệ gián tiếp</t>
  </si>
  <si>
    <t>II. Đầu tư tài chính ngắn hạn</t>
  </si>
  <si>
    <t>1. Chứng khoán kinh doanh</t>
  </si>
  <si>
    <t>3. Đầu tư nắm giữ đến ngày đáo hạn</t>
  </si>
  <si>
    <t xml:space="preserve">1. Phải thu ngắn hạn của khách hàng </t>
  </si>
  <si>
    <t>2. Trả trước cho người bán ngắn hạn</t>
  </si>
  <si>
    <t>3. Phải thu nội bộ ngắn hạn</t>
  </si>
  <si>
    <t>4. Phải thu theo tiến độ kế hoạch hợp đồng xây dựng</t>
  </si>
  <si>
    <t>5. Phải thu về cho vay ngắn hạn</t>
  </si>
  <si>
    <t>6. Phải thu ngắn hạn khác</t>
  </si>
  <si>
    <t>8. Tài sản thiếu chờ xử lý</t>
  </si>
  <si>
    <t xml:space="preserve">1. Chi phí trả trước ngắn hạn </t>
  </si>
  <si>
    <t>2. Thuế GTGT được khấu trừ</t>
  </si>
  <si>
    <t>3. Thuế và các khoản khác phải thu Nhà nước</t>
  </si>
  <si>
    <t>4. Giao dịch mua bán lại trái phiếu Chính phủ</t>
  </si>
  <si>
    <t>5. Tài sản ngắn hạn khác</t>
  </si>
  <si>
    <t>1. Phải thu dài hạn của khách hàng</t>
  </si>
  <si>
    <t>2. Trả trước cho người bán dài hạn</t>
  </si>
  <si>
    <t>3. Vốn kinh doanh ở đơn vị trực thuộc</t>
  </si>
  <si>
    <t>4. Phải thu nội bộ dài hạn</t>
  </si>
  <si>
    <t>5. Phải thu về cho vay dài hạn</t>
  </si>
  <si>
    <t>6. Phải thu dài hạn khác</t>
  </si>
  <si>
    <t>7. Dự phòng phải thu dài hạn khó đòi (*)</t>
  </si>
  <si>
    <t xml:space="preserve">IV. Tài sản dở dang dài hạn </t>
  </si>
  <si>
    <t xml:space="preserve">1. Chi phí sản xuất, kinh doanh dở dang dài hạn </t>
  </si>
  <si>
    <t>2. Chi phí xây dựng cơ bản dở dang</t>
  </si>
  <si>
    <t>V. Đầu tư tài chính dài hạn</t>
  </si>
  <si>
    <t xml:space="preserve">1. Đầu tư vào công ty con </t>
  </si>
  <si>
    <t>2. Đầu tư vào công ty liên doanh, liên kết</t>
  </si>
  <si>
    <t>3. Đầu tư góp vốn vào đơn vị khác</t>
  </si>
  <si>
    <t>4. Dự phòng đầu tư tài chính dài hạn (*)</t>
  </si>
  <si>
    <t>5. Đầu tư nắm giữ đến ngày đáo hạn</t>
  </si>
  <si>
    <t>1. Chi phí trả trước dài hạn</t>
  </si>
  <si>
    <t>2. Tài sản thuế thu nhập hoãn lại</t>
  </si>
  <si>
    <t>3. Thiết bị, vật tư, phụ tùng thay thế dài hạn</t>
  </si>
  <si>
    <t>4. Tài sản dài hạn khác</t>
  </si>
  <si>
    <t xml:space="preserve">  Đơn vị tính: Ngàn Đồng VN</t>
  </si>
  <si>
    <t>2. Dự phòng giảm giá chứng khoán kinh doanh</t>
  </si>
  <si>
    <t>7. Dự phòng phải thu ngắn hạn khó đòi</t>
  </si>
  <si>
    <t>1. Phải trả người bán ngắn hạn</t>
  </si>
  <si>
    <t>2. Người mua trả tiền trước ngắn hạn</t>
  </si>
  <si>
    <t>3. Thuế và các khoản phải nộp Nhà nước</t>
  </si>
  <si>
    <t>4. Phải trả người lao động</t>
  </si>
  <si>
    <t>5. Chi phí phải trả ngắn hạn</t>
  </si>
  <si>
    <t>6. Phải trả nội bộ ngắn hạn</t>
  </si>
  <si>
    <t>7. Phải trả theo tiến độ kế hoạch hợp đồng xây dựng</t>
  </si>
  <si>
    <t xml:space="preserve">8. Doanh thu chưa thực hiện ngắn hạn </t>
  </si>
  <si>
    <t>9. Phải trả ngắn hạn khác</t>
  </si>
  <si>
    <t>10. Vay và nợ thuê tài chính ngắn hạn</t>
  </si>
  <si>
    <t xml:space="preserve">11. Dự phòng phải trả ngắn hạn </t>
  </si>
  <si>
    <t xml:space="preserve">12. Quỹ khen thưởng, phúc lợi </t>
  </si>
  <si>
    <t>13. Quỹ bình ổn giá</t>
  </si>
  <si>
    <t>14. Giao dịch mua bán lại trái phiếu Chính phủ</t>
  </si>
  <si>
    <t>1. Phải trả người bán dài hạn</t>
  </si>
  <si>
    <t>2. Người mua trả tiền trước dài hạn</t>
  </si>
  <si>
    <t>3. Chi phí phải trả dài hạn</t>
  </si>
  <si>
    <t>4. Phải trả nội bộ về vốn kinh doanh</t>
  </si>
  <si>
    <t>5. Phải trả nội bộ dài hạn</t>
  </si>
  <si>
    <t xml:space="preserve">6. Doanh thu chưa thực hiện dài hạn </t>
  </si>
  <si>
    <t>7. Phải trả dài hạn khác</t>
  </si>
  <si>
    <t xml:space="preserve">8. Vay và nợ thuê tài chính dài hạn </t>
  </si>
  <si>
    <t>9. Trái phiếu chuyển đổi</t>
  </si>
  <si>
    <t>10. Cổ phiếu ưu đãi</t>
  </si>
  <si>
    <t xml:space="preserve">11. Thuế thu nhập hoãn lại phải trả </t>
  </si>
  <si>
    <t xml:space="preserve">12. Dự phòng phải trả dài hạn </t>
  </si>
  <si>
    <t>13. Quỹ phát triển khoa học và công nghệ</t>
  </si>
  <si>
    <t>D - VỐN CHỦ SỞ HỮU</t>
  </si>
  <si>
    <t>1. Vốn góp của chủ sở hữu</t>
  </si>
  <si>
    <t>411a</t>
  </si>
  <si>
    <t>411b</t>
  </si>
  <si>
    <t>2. Thặng dư vốn cổ phần</t>
  </si>
  <si>
    <t>3. Quyền chọn chuyển đổi trái phiếu</t>
  </si>
  <si>
    <t xml:space="preserve">4. Vốn khác của chủ sở hữu </t>
  </si>
  <si>
    <t>5. Cổ phiếu quỹ (*)</t>
  </si>
  <si>
    <t>6. Chênh lệch đánh giá lại tài sản</t>
  </si>
  <si>
    <t>7. Chênh lệch tỷ giá hối đoái</t>
  </si>
  <si>
    <t>8. Quỹ đầu tư phát triển</t>
  </si>
  <si>
    <t>9. Quỹ hỗ trợ sắp xếp doanh nghiệp</t>
  </si>
  <si>
    <t>10. Quỹ khác thuộc vốn chủ sở hữu</t>
  </si>
  <si>
    <t>11. Lợi nhuận sau thuế chưa phân phối</t>
  </si>
  <si>
    <t>421</t>
  </si>
  <si>
    <t>421a</t>
  </si>
  <si>
    <t>421b</t>
  </si>
  <si>
    <t>12. Nguồn vốn đầu tư XDCB</t>
  </si>
  <si>
    <t>422</t>
  </si>
  <si>
    <t>430</t>
  </si>
  <si>
    <t>431</t>
  </si>
  <si>
    <t>432</t>
  </si>
  <si>
    <t>440</t>
  </si>
  <si>
    <t>TỔNG CỘNG NGUỒN VỐN (440 = 300 + 400)</t>
  </si>
  <si>
    <t>8. Phần lãi hoặc lỗ trong công ty liên doanh, liên kết</t>
  </si>
  <si>
    <t>9. Chi phí bán hàng</t>
  </si>
  <si>
    <t>10. Chi phí quản lý doanh nghiệp</t>
  </si>
  <si>
    <t>11. Lợi nhuận thuần từ hoạt động kinh doanh  {30 = 20 + (21 - 22) + 24 - (25+26)}</t>
  </si>
  <si>
    <t>12. Thu nhập khác</t>
  </si>
  <si>
    <t>13. Chi phí khác</t>
  </si>
  <si>
    <t>14. Lợi nhuận khác (40 = 31 - 32)</t>
  </si>
  <si>
    <t>5. Lợi thế thương mại</t>
  </si>
  <si>
    <t>Lợi ích cổ đông không kiểm soát</t>
  </si>
  <si>
    <t>13. Lợi ích cổ đông không kiểm soát</t>
  </si>
  <si>
    <t>429</t>
  </si>
  <si>
    <t>08</t>
  </si>
  <si>
    <t>09</t>
  </si>
  <si>
    <t xml:space="preserve">    - Các khoản điều chỉnh khác </t>
  </si>
  <si>
    <t>07</t>
  </si>
  <si>
    <t xml:space="preserve">    - Lãi, lỗ chênh lệch tỷ giá hối đoái do đánh giá lại các khoản mục tiền tệ có gốc ngoại tệ</t>
  </si>
  <si>
    <t xml:space="preserve">    - Tăng, giảm chứng khoán kinh doanh</t>
  </si>
  <si>
    <t>Đơn vị tính: Ngàn đồng VND</t>
  </si>
  <si>
    <t>Công ty: Công ty Cổ phần Hàng tiêu dùng Masan</t>
  </si>
  <si>
    <t>Địa chỉ: Lầu 12, Tòa nhà Kumho Asiana, số 39 Lê Duẫn, Quận 1, Tp.HCM</t>
  </si>
  <si>
    <t>ngày 31 tháng 3 năm 2015</t>
  </si>
  <si>
    <t>giai đoạn ba tháng</t>
  </si>
  <si>
    <t>Công ty Cổ phần Hàng tiêu dùng Ma San và các công ty con</t>
  </si>
  <si>
    <t>31/3/2015</t>
  </si>
  <si>
    <t xml:space="preserve">31/12/2014 </t>
  </si>
  <si>
    <t>giai đoạn sáu tháng</t>
  </si>
  <si>
    <t>(trình bày lại)</t>
  </si>
  <si>
    <t>giai đoạn chín tháng</t>
  </si>
  <si>
    <t>ngày 1 tháng 1 năm 2015</t>
  </si>
  <si>
    <t>năm</t>
  </si>
  <si>
    <t>Mẫu số B01b-DN/HN</t>
  </si>
  <si>
    <t>(Đvt: VND'000)</t>
  </si>
  <si>
    <t>Tập đoàn</t>
  </si>
  <si>
    <t>Công ty</t>
  </si>
  <si>
    <t>31/12/2014 
(trình bày lại)</t>
  </si>
  <si>
    <t>TÀI SẢN NGẮN HẠN</t>
  </si>
  <si>
    <t xml:space="preserve">Tiền và các khoản tương </t>
  </si>
  <si>
    <t>đương tiền</t>
  </si>
  <si>
    <t>Tiền</t>
  </si>
  <si>
    <t>Các khoản tương đương tiền</t>
  </si>
  <si>
    <t>Đầu tư ngắn hạn</t>
  </si>
  <si>
    <t>Đầu tư nắm giữ đến ngày đáo hạn</t>
  </si>
  <si>
    <t>Các khoản phải thu ngắn hạn</t>
  </si>
  <si>
    <t>Phải thu khách hàng</t>
  </si>
  <si>
    <t>Trả trước cho người bán</t>
  </si>
  <si>
    <t>Phải thu khác</t>
  </si>
  <si>
    <t>Dự phòng các khoản phải thu</t>
  </si>
  <si>
    <t>khó đòi</t>
  </si>
  <si>
    <t>Tài sản thiếu chờ xử lý</t>
  </si>
  <si>
    <t>Hàng tồn kho</t>
  </si>
  <si>
    <t>Dự phòng giảm giá hàng tồn kho</t>
  </si>
  <si>
    <t>Tài sản ngắn hạn khác</t>
  </si>
  <si>
    <t>Chi phí trả trước ngắn hạn</t>
  </si>
  <si>
    <t>Thuế giá trị gia tăng được khấu trừ</t>
  </si>
  <si>
    <t>Thuế và các khoản phải thu</t>
  </si>
  <si>
    <t>Nhà nước</t>
  </si>
  <si>
    <t>Các thuyết minh đính kèm là bộ phận hợp thành báo cáo tài chính này</t>
  </si>
  <si>
    <t>TÀI SẢN DÀI HẠN</t>
  </si>
  <si>
    <t>Các khoản phải thu dài hạn</t>
  </si>
  <si>
    <t>Phải thu về cho vay dài hạn</t>
  </si>
  <si>
    <t>Phải thu dài hạn khác</t>
  </si>
  <si>
    <t>Tài sản cố định</t>
  </si>
  <si>
    <t>Tài sản cố định hữu hình</t>
  </si>
  <si>
    <t>Nguyên giá</t>
  </si>
  <si>
    <t>Giá trị hao mòn lũy kế</t>
  </si>
  <si>
    <t>thuê tài chính</t>
  </si>
  <si>
    <t>Tài sản cố định vô hình</t>
  </si>
  <si>
    <t xml:space="preserve">Tài sản dở dang dài hạn </t>
  </si>
  <si>
    <t>Chi phí xây dựng cơ bản dở dang</t>
  </si>
  <si>
    <t>Đầu tư dài hạn</t>
  </si>
  <si>
    <t>Đầu tư vào các công ty con</t>
  </si>
  <si>
    <t>Đầu tư vào công ty liên doanh,</t>
  </si>
  <si>
    <t>liên kết</t>
  </si>
  <si>
    <t xml:space="preserve">Đầu tư góp vốn vào đơn vị </t>
  </si>
  <si>
    <t xml:space="preserve">khác </t>
  </si>
  <si>
    <t xml:space="preserve">Đầu tư nắm giữ đến ngày </t>
  </si>
  <si>
    <t>đáo hạn</t>
  </si>
  <si>
    <t>Tài sản dài hạn khác</t>
  </si>
  <si>
    <t>Chi phí trả trước dài hạn</t>
  </si>
  <si>
    <t>Tài sản thuế thu nhập hoãn lại</t>
  </si>
  <si>
    <t>Lợi thế thương mại</t>
  </si>
  <si>
    <t>TỔNG TÀI SẢN</t>
  </si>
  <si>
    <t>NỢ PHẢI TRẢ</t>
  </si>
  <si>
    <t>Nợ ngắn hạn</t>
  </si>
  <si>
    <t>Phải trả người bán ngắn hạn</t>
  </si>
  <si>
    <t>Người mua trả tiền trước ngắn hạn</t>
  </si>
  <si>
    <t>Thuế và các khoản phải nộp Nhà nước</t>
  </si>
  <si>
    <t>Phải trả người lao động</t>
  </si>
  <si>
    <t>Chi phí phải trả ngắn hạn</t>
  </si>
  <si>
    <t>Phải trả ngắn hạn khác</t>
  </si>
  <si>
    <t>Vay và nợ thuê tài chính ngắn hạn</t>
  </si>
  <si>
    <t xml:space="preserve">Quỹ khen thưởng, phúc lợi </t>
  </si>
  <si>
    <t>Nợ dài hạn</t>
  </si>
  <si>
    <t>Phải trả dài hạn khác</t>
  </si>
  <si>
    <t>Vay và nợ thuê tài chính dài hạn</t>
  </si>
  <si>
    <t>Thuế thu nhập hoãn lại phải trả</t>
  </si>
  <si>
    <t>Dự phòng phải trả dài hạn</t>
  </si>
  <si>
    <t>VỐN CHỦ SỞ HỮU</t>
  </si>
  <si>
    <t>Vốn chủ sở hữu</t>
  </si>
  <si>
    <t>Vốn góp của chủ sở hữu</t>
  </si>
  <si>
    <t>- Cổ phiếu phổ thông có quyền</t>
  </si>
  <si>
    <t xml:space="preserve">   biểu quyết</t>
  </si>
  <si>
    <t>- Cổ phiếu ưu đãi</t>
  </si>
  <si>
    <t>Thặng dư vốn cổ phần</t>
  </si>
  <si>
    <t>Vốn khác của chủ sở hữu</t>
  </si>
  <si>
    <t>Cổ phiếu quỹ</t>
  </si>
  <si>
    <t>Quỹ đầu tư phát triển</t>
  </si>
  <si>
    <t>Lợi nhuận sau thuế chưa phân phối</t>
  </si>
  <si>
    <t xml:space="preserve">- LNST chưa phân phối lũy </t>
  </si>
  <si>
    <t>kế đến cuối kỳ trước</t>
  </si>
  <si>
    <t>- LNST chưa phân phối kỳ này</t>
  </si>
  <si>
    <t>TỔNG NGUỒN VỐN</t>
  </si>
  <si>
    <t>Ngày 14 tháng 5 năm 2015</t>
  </si>
  <si>
    <t>Người lập:</t>
  </si>
  <si>
    <t>Người duyệt:</t>
  </si>
  <si>
    <t>Huỳnh Việt Thăng</t>
  </si>
  <si>
    <t>Nguyễn Đăng Quang</t>
  </si>
  <si>
    <t>Chủ tịch Hội đồng Quản trị</t>
  </si>
  <si>
    <t>Code-Ko in cot nay</t>
  </si>
  <si>
    <t>Note:</t>
  </si>
  <si>
    <t>Vùng màu cam link theo code CF của file FS consol value lưu trong folder VAS Notes =&gt; file FS consol sau khi lưu vào folder consol working trên F thì lưu laij 1 bản value vào VAS Notes trên ổ F và đổi lại đường link vào file này trên F</t>
  </si>
  <si>
    <t>Vùng màu xanh link trực tiếp từ note MSC =&gt; năm sau có thể đặt code cho file note của cty để link vào FS consol để cùng công thức lấy với vùng cam =&gt;update lại đường link MSC notes theo ổ F</t>
  </si>
  <si>
    <t>Mẫu số B03b-DN/HN</t>
  </si>
  <si>
    <t>Lũy kế từ đầu năm</t>
  </si>
  <si>
    <t>Năm nay</t>
  </si>
  <si>
    <t>Năm trước</t>
  </si>
  <si>
    <t>LƯU CHUYỂN TIỀN TỪ HOẠT ĐỘNG KINH DOANH</t>
  </si>
  <si>
    <t>Lợi nhuận trước thuế</t>
  </si>
  <si>
    <t>Điều chỉnh cho các khoản</t>
  </si>
  <si>
    <t>Khấu hao TSCĐ</t>
  </si>
  <si>
    <t>I.2</t>
  </si>
  <si>
    <t>Các khoản dự phòng</t>
  </si>
  <si>
    <t>I.3</t>
  </si>
  <si>
    <t>Lỗ chênh lệch tỷ giá hối đoái do đánh giá</t>
  </si>
  <si>
    <t>I.4</t>
  </si>
  <si>
    <t>lại các khoản mục tiền tệ có gốc ngoại tệ</t>
  </si>
  <si>
    <t>Lỗ/(lãi) từ thanh lý tài sản cố định</t>
  </si>
  <si>
    <t>I.5</t>
  </si>
  <si>
    <t xml:space="preserve">Lãi cho vay, lãi tiền gửi, cổ tức </t>
  </si>
  <si>
    <t>I.6</t>
  </si>
  <si>
    <t>Lợi nhuận được chia từ công ty liên kết</t>
  </si>
  <si>
    <t>I.7</t>
  </si>
  <si>
    <t>Chi phí lãi vay</t>
  </si>
  <si>
    <t>I.8</t>
  </si>
  <si>
    <t>Lợi nhuận/(lỗ) từ hoạt động</t>
  </si>
  <si>
    <t>kinh doanh trước những thay đổi</t>
  </si>
  <si>
    <t>vốn lưu động</t>
  </si>
  <si>
    <t>(Tăng)/giảm các khoản phải thu</t>
  </si>
  <si>
    <t>I.9</t>
  </si>
  <si>
    <t>Tăng hàng tồn kho</t>
  </si>
  <si>
    <t>I.10</t>
  </si>
  <si>
    <t>Tăng/(giảm) các khoản phải trả</t>
  </si>
  <si>
    <t>I.11</t>
  </si>
  <si>
    <t>(Tăng)/giảm chi phí trả trước</t>
  </si>
  <si>
    <t>I.12</t>
  </si>
  <si>
    <t>Tiền lãi vay đã trả</t>
  </si>
  <si>
    <t>I.13</t>
  </si>
  <si>
    <t>Thuế thu nhập doanh nghiệp đã nộp</t>
  </si>
  <si>
    <t>I.14</t>
  </si>
  <si>
    <t>Tiền thu/(chi) khác cho hoạt</t>
  </si>
  <si>
    <t>I.15</t>
  </si>
  <si>
    <t>động kinh doanh</t>
  </si>
  <si>
    <t>Lưu chuyển tiền thuần từ hoạt động</t>
  </si>
  <si>
    <t>kinh doanh</t>
  </si>
  <si>
    <t>(Phương pháp gián tiếp - tiếp theo)</t>
  </si>
  <si>
    <t>Mẫu số B03b-DN</t>
  </si>
  <si>
    <t>LƯU CHUYỂN TIỀN TỪ HOẠT ĐỘNG ĐẦU TƯ</t>
  </si>
  <si>
    <t>Tiền chi mua sắm, xây dựng TSCĐ</t>
  </si>
  <si>
    <t>II.1</t>
  </si>
  <si>
    <t>và các tài sản dài hạn khác</t>
  </si>
  <si>
    <t>Tiền thu từ thanh lý tài sản cố định</t>
  </si>
  <si>
    <t>II.2</t>
  </si>
  <si>
    <t>Khoản vay cấp cho bên liên quan</t>
  </si>
  <si>
    <t>II.3</t>
  </si>
  <si>
    <t>Tiền thu hồi các khoản vay từ các bên</t>
  </si>
  <si>
    <t>II.4</t>
  </si>
  <si>
    <t>liên quan</t>
  </si>
  <si>
    <t>Gửi tiền gửi có kỳ hạn</t>
  </si>
  <si>
    <t>II.5</t>
  </si>
  <si>
    <t>Thu tiền gửi có kỳ hạn</t>
  </si>
  <si>
    <t>II.6</t>
  </si>
  <si>
    <t>Tiền chi đầu tư góp vốn vào công ty liên kết</t>
  </si>
  <si>
    <t>II.7</t>
  </si>
  <si>
    <t>Mua lợi ích thiểu số trong công ty con</t>
  </si>
  <si>
    <t>II.8</t>
  </si>
  <si>
    <t>Tiền chi đầu tư vào công ty con</t>
  </si>
  <si>
    <t>II.9</t>
  </si>
  <si>
    <t>Tiền thu đầu tư khác</t>
  </si>
  <si>
    <t>II.12</t>
  </si>
  <si>
    <t xml:space="preserve">Mua công ty con, tiền thuần chi ra </t>
  </si>
  <si>
    <t>Tiền thu đầu tư góp vốn vào công ty con</t>
  </si>
  <si>
    <t>II.10</t>
  </si>
  <si>
    <t xml:space="preserve">Thanh lý công ty con, tiền thuần chi ra </t>
  </si>
  <si>
    <t xml:space="preserve">Tiền thu lãi cho vay, cổ tức và lợi nhuận </t>
  </si>
  <si>
    <t>II.11</t>
  </si>
  <si>
    <t>được chia</t>
  </si>
  <si>
    <t>đầu tư</t>
  </si>
  <si>
    <t>LƯU CHUYỂN TIỀN TỪ HOẠT ĐỘNG TÀI CHÍNH</t>
  </si>
  <si>
    <t>Tiền thu từ phát hành cổ phiếu</t>
  </si>
  <si>
    <t>III.1</t>
  </si>
  <si>
    <t xml:space="preserve">Tiền thu từ vốn góp trong công ty con </t>
  </si>
  <si>
    <t>bởi cổ đông thiểu số</t>
  </si>
  <si>
    <t xml:space="preserve">Tiền chi mua cổ phiếu quỹ </t>
  </si>
  <si>
    <t>III.7</t>
  </si>
  <si>
    <t>Tiền thu từ đi vay</t>
  </si>
  <si>
    <t>III.4</t>
  </si>
  <si>
    <t>Tiền trả nợ gốc vay</t>
  </si>
  <si>
    <t>III.5</t>
  </si>
  <si>
    <t>Cổ tức, lợi nhuận đã trả cho chủ sở hữu</t>
  </si>
  <si>
    <t>III.6</t>
  </si>
  <si>
    <t>tài chính</t>
  </si>
  <si>
    <t>Lưu chuyển tiền thuần trong kỳ</t>
  </si>
  <si>
    <t>Tiền và các khoản tương</t>
  </si>
  <si>
    <t>IV.2</t>
  </si>
  <si>
    <t>đương tiền đầu kỳ</t>
  </si>
  <si>
    <t xml:space="preserve">Ảnh hưởng của thay đổi tỷ giá hối </t>
  </si>
  <si>
    <t>IV.1</t>
  </si>
  <si>
    <t>đoái quy đổi ngoại tệ</t>
  </si>
  <si>
    <t>Tiền và các khoản tương đương</t>
  </si>
  <si>
    <t>tiền cuối kỳ</t>
  </si>
  <si>
    <t>Mẫu số B02b-DN/HN</t>
  </si>
  <si>
    <t>QUÍ I</t>
  </si>
  <si>
    <t>LŨY KẾ TỪ ĐẦU NĂM</t>
  </si>
  <si>
    <t>Năm trước 
(trình bày lại)</t>
  </si>
  <si>
    <t>Tổng doanh thu</t>
  </si>
  <si>
    <t>Các khoản giảm trừ doanh thu</t>
  </si>
  <si>
    <t>Doanh thu thuần</t>
  </si>
  <si>
    <t>Giá vốn hàng bán</t>
  </si>
  <si>
    <t>Lợi nhuận gộp</t>
  </si>
  <si>
    <t>Doanh thu hoạt động tài chính</t>
  </si>
  <si>
    <t>Chi phí tài chính</t>
  </si>
  <si>
    <t xml:space="preserve">  - Trong đó: Chi phí lãi vay</t>
  </si>
  <si>
    <t xml:space="preserve">Phần lãi hoặc lỗ trong công ty </t>
  </si>
  <si>
    <t>liên doanh, liên kết</t>
  </si>
  <si>
    <t>Chi phí bán hàng</t>
  </si>
  <si>
    <t>Chi phí quản lý doanh nghiệp</t>
  </si>
  <si>
    <t>Lợi nhuận thuần từ</t>
  </si>
  <si>
    <t>hoạt động kinh doanh</t>
  </si>
  <si>
    <t>Kết quả từ các hoạt động khác</t>
  </si>
  <si>
    <t>Thu nhập khác</t>
  </si>
  <si>
    <t>Chi phí khác</t>
  </si>
  <si>
    <t>Chi phí thuế TNDN hiện hành</t>
  </si>
  <si>
    <t>(Chi phí)/lợi ích thuế TNDN hoãn lại</t>
  </si>
  <si>
    <t>Lợi nhuận sau thuế TNDN</t>
  </si>
  <si>
    <t>Lợi nhuận phân bổ cho:</t>
  </si>
  <si>
    <t>Công ty mẹ</t>
  </si>
  <si>
    <t>Cổ đông không kiểm soát</t>
  </si>
  <si>
    <t>Lãi cơ bản trên cổ phiếu (VNĐ)</t>
  </si>
  <si>
    <t>Mẫu số B02b-DN</t>
  </si>
  <si>
    <t>Chi phí/(lợi ích) thuế TNDN</t>
  </si>
  <si>
    <t>hoãn lại</t>
  </si>
  <si>
    <t>III.10</t>
  </si>
  <si>
    <t>III.9</t>
  </si>
  <si>
    <t xml:space="preserve">  III.7</t>
  </si>
  <si>
    <t xml:space="preserve">  III.8</t>
  </si>
  <si>
    <t>III.11</t>
  </si>
  <si>
    <t>III.12</t>
  </si>
  <si>
    <t>III.14</t>
  </si>
  <si>
    <t>III.15</t>
  </si>
  <si>
    <t>III.16</t>
  </si>
  <si>
    <t>III.17</t>
  </si>
  <si>
    <t>III.18</t>
  </si>
  <si>
    <t>III.19</t>
  </si>
  <si>
    <t>III.20</t>
  </si>
  <si>
    <t>Báo cáo kết quả hoạt động kinh doanh cho giai đoạn ba tháng kết thúc ngày 31 tháng 3 năm 2015</t>
  </si>
  <si>
    <t>IV.21</t>
  </si>
  <si>
    <t>IV.22</t>
  </si>
  <si>
    <t>IV.23</t>
  </si>
  <si>
    <t>IV.24</t>
  </si>
  <si>
    <t>IV.25</t>
  </si>
  <si>
    <t>IV.26</t>
  </si>
  <si>
    <t>IV.29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</si>
</sst>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&quot;$&quot;* #,##0.00_-;\-&quot;$&quot;* #,##0.00_-;_-&quot;$&quot;* &quot;-&quot;??_-;_-@_-"/>
    <numFmt numFmtId="166" formatCode="#,##0.0\ ;\(#,##0.0\)"/>
    <numFmt numFmtId="167" formatCode="##.##%"/>
    <numFmt numFmtId="168" formatCode="&quot;\&quot;#,##0;[Red]&quot;\&quot;&quot;\&quot;\-#,##0"/>
    <numFmt numFmtId="169" formatCode="_-* #,##0_-;\-* #,##0_-;_-* &quot;-&quot;_-;_-@_-"/>
    <numFmt numFmtId="170" formatCode="_-* ###,0&quot;$&quot;00_-;\-* ###,0&quot;$&quot;00_-;_-* &quot;-&quot;??_-;_-@_-"/>
    <numFmt numFmtId="171" formatCode="&quot;\&quot;#,##0.00;[Red]&quot;\&quot;\-#,##0.00"/>
    <numFmt numFmtId="172" formatCode="_-&quot;$&quot;* #,##0_-;\-&quot;$&quot;* #,##0_-;_-&quot;$&quot;* &quot;-&quot;_-;_-@_-"/>
    <numFmt numFmtId="173" formatCode="_-* #,##0.00_-;\-* #,##0.00_-;_-* &quot;-&quot;??_-;_-@_-"/>
    <numFmt numFmtId="174" formatCode="&quot;\&quot;#,##0.00;[Red]&quot;\&quot;&quot;\&quot;&quot;\&quot;&quot;\&quot;&quot;\&quot;&quot;\&quot;\-#,##0.00"/>
    <numFmt numFmtId="175" formatCode="&quot;\&quot;#,##0;[Red]&quot;\&quot;\-#,##0"/>
    <numFmt numFmtId="176" formatCode="_-* #,##0\ _F_-;\-* #,##0\ _F_-;_-* &quot;-&quot;\ _F_-;_-@_-"/>
    <numFmt numFmtId="177" formatCode="_-* #,##0\ &quot;F&quot;_-;\-* #,##0\ &quot;F&quot;_-;_-* &quot;-&quot;\ &quot;F&quot;_-;_-@_-"/>
    <numFmt numFmtId="178" formatCode="_ * #,##0_)\ &quot;$&quot;_ ;_ * \(#,##0\)\ &quot;$&quot;_ ;_ * &quot;-&quot;_)\ &quot;$&quot;_ ;_ @_ "/>
    <numFmt numFmtId="179" formatCode="_-* #,##0\ &quot;$&quot;_-;\-* #,##0\ &quot;$&quot;_-;_-* &quot;-&quot;\ &quot;$&quot;_-;_-@_-"/>
    <numFmt numFmtId="180" formatCode="#,##0.0_);\(#,##0.0\)"/>
    <numFmt numFmtId="181" formatCode="&quot;$&quot;_(#,##0.00_);&quot;$&quot;\(#,##0.00\)"/>
    <numFmt numFmtId="182" formatCode="_-&quot;ñ&quot;* #,##0_-;\-&quot;ñ&quot;* #,##0_-;_-&quot;ñ&quot;* &quot;-&quot;_-;_-@_-"/>
    <numFmt numFmtId="183" formatCode="0.0000"/>
    <numFmt numFmtId="184" formatCode="_-* #,##0.00\ _V_N_D_-;\-* #,##0.00\ _V_N_D_-;_-* &quot;-&quot;??\ _V_N_D_-;_-@_-"/>
    <numFmt numFmtId="185" formatCode="_ * #,##0.00_ ;_ * \-#,##0.00_ ;_ * &quot;-&quot;??_ ;_ @_ "/>
    <numFmt numFmtId="186" formatCode="_-* #,##0.00\ _F_-;\-* #,##0.00\ _F_-;_-* &quot;-&quot;??\ _F_-;_-@_-"/>
    <numFmt numFmtId="187" formatCode="_-* #,##0.00\ _€_-;\-* #,##0.00\ _€_-;_-* &quot;-&quot;??\ _€_-;_-@_-"/>
    <numFmt numFmtId="188" formatCode="_ * #,##0.00_)\ _$_ ;_ * \(#,##0.00\)\ _$_ ;_ * &quot;-&quot;??_)\ _$_ ;_ @_ "/>
    <numFmt numFmtId="189" formatCode="_-* #,##0.00\ _ñ_-;\-* #,##0.00\ _ñ_-;_-* &quot;-&quot;??\ _ñ_-;_-@_-"/>
    <numFmt numFmtId="190" formatCode="_-* #,##0.00\ _$_-;\-* #,##0.00\ _$_-;_-* &quot;-&quot;??\ _$_-;_-@_-"/>
    <numFmt numFmtId="191" formatCode="_(&quot;$&quot;\ * #,##0_);_(&quot;$&quot;\ * \(#,##0\);_(&quot;$&quot;\ * &quot;-&quot;_);_(@_)"/>
    <numFmt numFmtId="192" formatCode="&quot;$&quot;#,##0;[Red]\-&quot;$&quot;#,##0"/>
    <numFmt numFmtId="193" formatCode="&quot;$&quot;#,##0.00;[Red]\-&quot;$&quot;#,##0.00"/>
    <numFmt numFmtId="194" formatCode="_-* #,##0\ &quot;ñ&quot;_-;\-* #,##0\ &quot;ñ&quot;_-;_-* &quot;-&quot;\ &quot;ñ&quot;_-;_-@_-"/>
    <numFmt numFmtId="195" formatCode="_-* #,##0\ _V_N_D_-;\-* #,##0\ _V_N_D_-;_-* &quot;-&quot;\ _V_N_D_-;_-@_-"/>
    <numFmt numFmtId="196" formatCode="_ * #,##0_ ;_ * \-#,##0_ ;_ * &quot;-&quot;_ ;_ @_ "/>
    <numFmt numFmtId="197" formatCode="_-* #,##0\ _€_-;\-* #,##0\ _€_-;_-* &quot;-&quot;\ _€_-;_-@_-"/>
    <numFmt numFmtId="198" formatCode="_-* #,##0\ _$_-;\-* #,##0\ _$_-;_-* &quot;-&quot;\ _$_-;_-@_-"/>
    <numFmt numFmtId="199" formatCode="_ * #,##0_)\ _$_ ;_ * \(#,##0\)\ _$_ ;_ * &quot;-&quot;_)\ _$_ ;_ @_ "/>
    <numFmt numFmtId="200" formatCode="_-* #,##0\ _ñ_-;\-* #,##0\ _ñ_-;_-* &quot;-&quot;\ _ñ_-;_-@_-"/>
    <numFmt numFmtId="201" formatCode="#,##0.0_)\x;\(#,##0.0\)\x"/>
    <numFmt numFmtId="202" formatCode="#,##0.0_)_x;\(#,##0.0\)_x"/>
    <numFmt numFmtId="203" formatCode="0.0_)\%;\(0.0\)\%"/>
    <numFmt numFmtId="204" formatCode="#,##0.0_)_%;\(#,##0.0\)_%"/>
    <numFmt numFmtId="205" formatCode="_ &quot;\&quot;* #,##0_ ;_ &quot;\&quot;* \-#,##0_ ;_ &quot;\&quot;* &quot;-&quot;_ ;_ @_ "/>
    <numFmt numFmtId="206" formatCode="#."/>
    <numFmt numFmtId="207" formatCode="0%;\(0%\)"/>
    <numFmt numFmtId="208" formatCode="0.0%"/>
    <numFmt numFmtId="209" formatCode="0.0"/>
    <numFmt numFmtId="210" formatCode="&quot;F&quot;#,##0;\-&quot;F&quot;#,##0"/>
    <numFmt numFmtId="211" formatCode="&quot;SFr.&quot;\ #,##0.00;&quot;SFr.&quot;\ \-#,##0.00"/>
    <numFmt numFmtId="212" formatCode="_ &quot;\&quot;* ###,0&quot;$&quot;00_ ;_ &quot;\&quot;* \-###,0&quot;$&quot;00_ ;_ &quot;\&quot;* &quot;-&quot;??_ ;_ @_ "/>
    <numFmt numFmtId="213" formatCode="&quot;F&quot;#,##0.00;\-&quot;F&quot;#,##0.00"/>
    <numFmt numFmtId="214" formatCode="&quot;SFr.&quot;\ #,##0.00;[Red]&quot;SFr.&quot;\ \-#,##0.00"/>
    <numFmt numFmtId="215" formatCode="&quot;F&quot;#,##0;[Red]\-&quot;F&quot;#,##0"/>
    <numFmt numFmtId="216" formatCode="_ * ###,0&quot;$&quot;00_ ;_ * \-###,0&quot;$&quot;00_ ;_ * &quot;-&quot;??_ ;_ @_ "/>
    <numFmt numFmtId="217" formatCode="_-* #,##0.0\ _₫_-;\-* #,##0.0\ _₫_-;_-* &quot;-&quot;??\ _₫_-;_-@_-"/>
    <numFmt numFmtId="218" formatCode="#,##0.0"/>
    <numFmt numFmtId="219" formatCode="&quot;$&quot;#,##0;\-&quot;$&quot;#,##0"/>
    <numFmt numFmtId="220" formatCode="_(* #,##0.0000_);_(* \(#,##0.0000\);_(* &quot;-&quot;??_);_(@_)"/>
    <numFmt numFmtId="221" formatCode="0.0%;[Red]\(0.0%\)"/>
    <numFmt numFmtId="222" formatCode="_ * #,##0.00_)&quot;£&quot;_ ;_ * \(#,##0.00\)&quot;£&quot;_ ;_ * &quot;-&quot;??_)&quot;£&quot;_ ;_ @_ "/>
    <numFmt numFmtId="223" formatCode="0.0%;\(0.0%\)"/>
    <numFmt numFmtId="224" formatCode="##,###.##"/>
    <numFmt numFmtId="225" formatCode="_-* #,##0.00\ &quot;F&quot;_-;\-* #,##0.00\ &quot;F&quot;_-;_-* &quot;-&quot;??\ &quot;F&quot;_-;_-@_-"/>
    <numFmt numFmtId="226" formatCode="#0.##"/>
    <numFmt numFmtId="227" formatCode="#,##0.00_);\-#,##0.00_)"/>
    <numFmt numFmtId="228" formatCode="#,##0_)_%;\(#,##0\)_%;"/>
    <numFmt numFmtId="229" formatCode="#,##0.00_ ;\-#,##0.00\ "/>
    <numFmt numFmtId="230" formatCode="_._.* #,##0.0_)_%;_._.* \(#,##0.0\)_%"/>
    <numFmt numFmtId="231" formatCode="#,##0.0_)_%;\(#,##0.0\)_%;\ \ .0_)_%"/>
    <numFmt numFmtId="232" formatCode="_._.* #,##0.00_)_%;_._.* \(#,##0.00\)_%"/>
    <numFmt numFmtId="233" formatCode="#,##0.00_)_%;\(#,##0.00\)_%;\ \ .00_)_%"/>
    <numFmt numFmtId="234" formatCode="_._.* #,##0.000_)_%;_._.* \(#,##0.000\)_%"/>
    <numFmt numFmtId="235" formatCode="#,##0.000_)_%;\(#,##0.000\)_%;\ \ .000_)_%"/>
    <numFmt numFmtId="236" formatCode="[$-409]mmm\-yy;@"/>
    <numFmt numFmtId="237" formatCode="_(* #,##0.00_);[Red]_(* \(#,##0.00\);_(* &quot;-&quot;??_);_(@_)"/>
    <numFmt numFmtId="238" formatCode="_-* #,##0\ _€_-;\-* #,##0\ _€_-;_-* &quot;-&quot;??\ _€_-;_-@_-"/>
    <numFmt numFmtId="239" formatCode="#,##0;\(#,##0\)"/>
    <numFmt numFmtId="240" formatCode="#,##0_ ;\-#,##0\ "/>
    <numFmt numFmtId="241" formatCode="_(&quot;$&quot;* ###,0&quot;$&quot;00_);_(&quot;$&quot;* \(###,0&quot;$&quot;00\);_(&quot;$&quot;* &quot;-&quot;??_);_(@_)"/>
    <numFmt numFmtId="242" formatCode="* \(#,##0\);* #,##0_);&quot;-&quot;??_);@"/>
    <numFmt numFmtId="243" formatCode="_ &quot;R&quot;\ * #,##0_ ;_ &quot;R&quot;\ * \-#,##0_ ;_ &quot;R&quot;\ * &quot;-&quot;_ ;_ @_ "/>
    <numFmt numFmtId="244" formatCode="##,##0%"/>
    <numFmt numFmtId="245" formatCode="#,###%"/>
    <numFmt numFmtId="246" formatCode="##.##"/>
    <numFmt numFmtId="247" formatCode="###,###"/>
    <numFmt numFmtId="248" formatCode="###.###"/>
    <numFmt numFmtId="249" formatCode="##,###.####"/>
    <numFmt numFmtId="250" formatCode="_ * #,##0.00_ ;_ * &quot;\&quot;&quot;\&quot;&quot;\&quot;&quot;\&quot;&quot;\&quot;&quot;\&quot;\-#,##0.00_ ;_ * &quot;-&quot;??_ ;_ @_ "/>
    <numFmt numFmtId="251" formatCode="&quot;$&quot;* #,##0_)_%;&quot;$&quot;* \(#,##0\)_%;&quot;$&quot;* &quot;-&quot;??_)_%;@_)_%"/>
    <numFmt numFmtId="252" formatCode="&quot;\&quot;#,##0.00;&quot;\&quot;&quot;\&quot;&quot;\&quot;&quot;\&quot;&quot;\&quot;&quot;\&quot;&quot;\&quot;&quot;\&quot;\-#,##0.00"/>
    <numFmt numFmtId="253" formatCode="_._.&quot;$&quot;* #,##0.0_)_%;_._.&quot;$&quot;* \(#,##0.0\)_%"/>
    <numFmt numFmtId="254" formatCode="&quot;$&quot;* #,##0.0_)_%;&quot;$&quot;* \(#,##0.0\)_%;&quot;$&quot;* \ .0_)_%"/>
    <numFmt numFmtId="255" formatCode="_._.&quot;$&quot;* #,##0.00_)_%;_._.&quot;$&quot;* \(#,##0.00\)_%"/>
    <numFmt numFmtId="256" formatCode="&quot;$&quot;* #,##0.00_)_%;&quot;$&quot;* \(#,##0.00\)_%;&quot;$&quot;* \ .00_)_%"/>
    <numFmt numFmtId="257" formatCode="_._.&quot;$&quot;* #,##0.000_)_%;_._.&quot;$&quot;* \(#,##0.000\)_%"/>
    <numFmt numFmtId="258" formatCode="&quot;$&quot;* #,##0.000_)_%;&quot;$&quot;* \(#,##0.000\)_%;&quot;$&quot;* \ .000_)_%"/>
    <numFmt numFmtId="259" formatCode="_ * #,##0_ ;_ * &quot;\&quot;&quot;\&quot;&quot;\&quot;&quot;\&quot;&quot;\&quot;&quot;\&quot;\-#,##0_ ;_ * &quot;-&quot;_ ;_ @_ "/>
    <numFmt numFmtId="260" formatCode="_-* #,##0.00\ _ñ_._-;\-* #,##0.00\ _ñ_._-;_-* &quot;-&quot;??\ _ñ_._-;_-@_-"/>
    <numFmt numFmtId="261" formatCode="\t0.00%"/>
    <numFmt numFmtId="262" formatCode="0.00000%"/>
    <numFmt numFmtId="263" formatCode="##,##0.##"/>
    <numFmt numFmtId="264" formatCode="#,##0.00000"/>
    <numFmt numFmtId="265" formatCode="m\o\n\th\ d\,\ yyyy"/>
    <numFmt numFmtId="266" formatCode="* #,##0_);* \(#,##0\);&quot;-&quot;??_);@"/>
    <numFmt numFmtId="267" formatCode="\U\S\$#,##0.00;\(\U\S\$#,##0.00\)"/>
    <numFmt numFmtId="268" formatCode="_-* #,##0\ _D_M_-;\-* #,##0\ _D_M_-;_-* &quot;-&quot;\ _D_M_-;_-@_-"/>
    <numFmt numFmtId="269" formatCode="_-* #,##0.00\ _D_M_-;\-* #,##0.00\ _D_M_-;_-* &quot;-&quot;??\ _D_M_-;_-@_-"/>
    <numFmt numFmtId="270" formatCode="\t#\ ??/??"/>
    <numFmt numFmtId="271" formatCode="_(* ###,0&quot;$&quot;00_);_(* \(###,0&quot;$&quot;00\);_(* &quot;-&quot;??_);_(@_)"/>
    <numFmt numFmtId="272" formatCode="_-* #,##0\ _к_._-;\-* #,##0\ _к_._-;_-* &quot;-&quot;\ _к_._-;_-@_-"/>
    <numFmt numFmtId="273" formatCode="_-&quot;VND&quot;* #,##0_-;\-&quot;VND&quot;* #,##0_-;_-&quot;VND&quot;* &quot;-&quot;_-;_-@_-"/>
    <numFmt numFmtId="274" formatCode="_(&quot;Rp&quot;* ###,0&quot;$&quot;00_);_(&quot;Rp&quot;* \(###,0&quot;$&quot;00\);_(&quot;Rp&quot;* &quot;-&quot;??_);_(@_)"/>
    <numFmt numFmtId="275" formatCode="###,0&quot;$&quot;00\ &quot;FB&quot;;[Red]\-###,0&quot;$&quot;00\ &quot;FB&quot;"/>
    <numFmt numFmtId="276" formatCode="_-* #,##0\ _₫_-;\-* #,##0\ _₫_-;_-* &quot;-&quot;\ _₫_-;_-@_-"/>
    <numFmt numFmtId="277" formatCode="#,##0.00&quot; &quot;;[Red]\-#,##0.00&quot; &quot;"/>
    <numFmt numFmtId="278" formatCode="0.000"/>
    <numFmt numFmtId="279" formatCode="[White]#,##0&quot; &quot;;[Red]\-#,##0&quot; &quot;"/>
    <numFmt numFmtId="280" formatCode="\(0.0\)"/>
    <numFmt numFmtId="281" formatCode="#,##0\ &quot;Än÷&quot;;[Red]\-#,##0\ &quot;Än÷&quot;"/>
    <numFmt numFmtId="282" formatCode="_-* #,##0.00\ _к_._-;\-* #,##0.00\ _к_._-;_-* &quot;-&quot;??\ _к_._-;_-@_-"/>
    <numFmt numFmtId="283" formatCode="#,##0\ &quot;$&quot;;\-#,##0\ &quot;$&quot;"/>
    <numFmt numFmtId="284" formatCode="_-* #,##0\ _F_B_-;\-* #,##0\ _F_B_-;_-* &quot;-&quot;\ _F_B_-;_-@_-"/>
    <numFmt numFmtId="285" formatCode="_-* #,##0.00\ _₫_-;\-* #,##0.00\ _₫_-;_-* &quot;-&quot;??\ _₫_-;_-@_-"/>
    <numFmt numFmtId="286" formatCode="_-* ###,0&quot;$&quot;00\ _₫_-;\-* ###,0&quot;$&quot;00\ _₫_-;_-* &quot;-&quot;??\ _₫_-;_-@_-"/>
    <numFmt numFmtId="287" formatCode="#,##0\ &quot;zl&quot;;[Red]\-#,##0\ &quot;zl&quot;"/>
    <numFmt numFmtId="288" formatCode="#,##0.00\ &quot;Än÷&quot;;[Red]\-#,##0.00\ &quot;Än÷&quot;"/>
    <numFmt numFmtId="289" formatCode="_([$€-2]* #,##0.00_);_([$€-2]* \(#,##0.00\);_([$€-2]* &quot;-&quot;??_)"/>
    <numFmt numFmtId="290" formatCode="_-* #,##0.00\ [$€-1]_-;\-* #,##0.00\ [$€-1]_-;_-* &quot;-&quot;??\ [$€-1]_-"/>
    <numFmt numFmtId="291" formatCode="#,##0;\(#,##0\);&quot;-&quot;"/>
    <numFmt numFmtId="292" formatCode="0."/>
    <numFmt numFmtId="293" formatCode="_(* #,##0.000000_);_(* \(#,##0.000000\);_(* &quot;-&quot;??_);_(@_)"/>
    <numFmt numFmtId="294" formatCode=";;;"/>
    <numFmt numFmtId="295" formatCode="#,##0\ &quot;$&quot;_);\(#,##0\ &quot;$&quot;\)"/>
    <numFmt numFmtId="296" formatCode="&quot;£&quot;#,##0;[Red]\-&quot;£&quot;#,##0"/>
    <numFmt numFmtId="297" formatCode="&quot;£&quot;#,##0.00;[Red]\-&quot;£&quot;#,##0.00"/>
    <numFmt numFmtId="298" formatCode="_-&quot;IR£&quot;* #,##0.00_-;\-&quot;IR£&quot;* #,##0.00_-;_-&quot;IR£&quot;* &quot;-&quot;??_-;_-@_-"/>
    <numFmt numFmtId="299" formatCode="_-&quot;£&quot;* #,##0_-;\-&quot;£&quot;* #,##0_-;_-&quot;£&quot;* &quot;-&quot;_-;_-@_-"/>
    <numFmt numFmtId="300" formatCode="#,##0&quot; F&quot;;[Red]\-#,##0&quot; F&quot;"/>
    <numFmt numFmtId="301" formatCode="_(&quot;Z$&quot;* #,##0_);_(&quot;Z$&quot;* \(#,##0\);_(&quot;Z$&quot;* &quot;-&quot;_);_(@_)"/>
    <numFmt numFmtId="302" formatCode="m/d"/>
    <numFmt numFmtId="303" formatCode="&quot;\&quot;#,##0.00;\-&quot;\&quot;#,##0.00"/>
    <numFmt numFmtId="304" formatCode="_(&quot;Z$&quot;* #,##0.00_);_(&quot;Z$&quot;* \(#,##0.00\);_(&quot;Z$&quot;* &quot;-&quot;??_);_(@_)"/>
    <numFmt numFmtId="305" formatCode="&quot;ß&quot;#,##0;\-&quot;&quot;&quot;ß&quot;&quot;&quot;#,##0"/>
    <numFmt numFmtId="306" formatCode="_ * #,##0_)&quot;F&quot;_ ;_ * \(#,##0\)&quot;F&quot;_ ;_ * &quot;-&quot;_)&quot;F&quot;_ ;_ @_ "/>
    <numFmt numFmtId="307" formatCode="_ * #,##0.00_)&quot;F&quot;_ ;_ * \(#,##0.00\)&quot;F&quot;_ ;_ * &quot;-&quot;??_)&quot;F&quot;_ ;_ @_ "/>
    <numFmt numFmtId="308" formatCode="*x"/>
    <numFmt numFmtId="309" formatCode="_(* #,##0_);[Red]_(* \(#,##0\);_(* &quot;-&quot;_);_(@_)"/>
    <numFmt numFmtId="310" formatCode="[$SGD]\ #,##0.00_);[Red]\([$SGD]\ #,##0.00\)"/>
    <numFmt numFmtId="311" formatCode="_-* #,##0\ &quot;DM&quot;_-;\-* #,##0\ &quot;DM&quot;_-;_-* &quot;-&quot;\ &quot;DM&quot;_-;_-@_-"/>
    <numFmt numFmtId="312" formatCode="_-* #,##0.00\ &quot;DM&quot;_-;\-* #,##0.00\ &quot;DM&quot;_-;_-* &quot;-&quot;??\ &quot;DM&quot;_-;_-@_-"/>
    <numFmt numFmtId="313" formatCode="0_)%;\(0\)%"/>
    <numFmt numFmtId="314" formatCode="_._._(* 0_)%;_._.* \(0\)%"/>
    <numFmt numFmtId="315" formatCode="_(0_)%;\(0\)%"/>
    <numFmt numFmtId="316" formatCode="#,##0.000_);\(#,##0.000\)"/>
    <numFmt numFmtId="317" formatCode="_(0.0_)%;\(0.0\)%"/>
    <numFmt numFmtId="318" formatCode="_._._(* 0.0_)%;_._.* \(0.0\)%"/>
    <numFmt numFmtId="319" formatCode="_(0.00_)%;\(0.00\)%"/>
    <numFmt numFmtId="320" formatCode="_._._(* 0.00_)%;_._.* \(0.00\)%"/>
    <numFmt numFmtId="321" formatCode="_(0.000_)%;\(0.000\)%"/>
    <numFmt numFmtId="322" formatCode="_._._(* 0.000_)%;_._.* \(0.000\)%"/>
    <numFmt numFmtId="323" formatCode="mm/dd/yy"/>
    <numFmt numFmtId="324" formatCode="###0.00000000_);[Red]\(###0.00000000\)"/>
    <numFmt numFmtId="325" formatCode="\+#,##0.0;\-#,##0.0"/>
    <numFmt numFmtId="326" formatCode="#"/>
    <numFmt numFmtId="327" formatCode="#,##0.0000"/>
    <numFmt numFmtId="328" formatCode="&quot;¡Ì&quot;#,##0;[Red]\-&quot;¡Ì&quot;#,##0"/>
    <numFmt numFmtId="329" formatCode="#,##0.00\ &quot;F&quot;;[Red]\-#,##0.00\ &quot;F&quot;"/>
    <numFmt numFmtId="330" formatCode="&quot;\&quot;#,##0;[Red]\-&quot;\&quot;#,##0"/>
    <numFmt numFmtId="331" formatCode="###,0&quot;$&quot;00\ \ "/>
    <numFmt numFmtId="332" formatCode="0&quot;$&quot;00000"/>
    <numFmt numFmtId="333" formatCode="#,##0.00\ \ "/>
    <numFmt numFmtId="334" formatCode="_ * #,##0_ ;_ * \-#,##0_ ;_ * &quot;-&quot;??_ ;_ @_ "/>
    <numFmt numFmtId="335" formatCode="0.00000000000E+00;\?"/>
    <numFmt numFmtId="336" formatCode="&quot;R$&quot;#,##0.00_);[Red]\(&quot;R$&quot;#,##0.00\)"/>
    <numFmt numFmtId="337" formatCode="#,##0.00\ \ \ \ "/>
    <numFmt numFmtId="338" formatCode="0.000000"/>
    <numFmt numFmtId="339" formatCode="#,##0\ &quot;F&quot;;\-#,##0\ &quot;F&quot;"/>
    <numFmt numFmtId="340" formatCode="#,##0\ &quot;F&quot;;[Red]\-#,##0\ &quot;F&quot;"/>
    <numFmt numFmtId="341" formatCode="###,0&quot;$&quot;00\ "/>
    <numFmt numFmtId="342" formatCode="0000"/>
    <numFmt numFmtId="343" formatCode="00"/>
    <numFmt numFmtId="344" formatCode="000"/>
    <numFmt numFmtId="345" formatCode="&quot;$&quot;#,##0.000_);\(&quot;$&quot;#,##0.000\)"/>
    <numFmt numFmtId="346" formatCode="_(* #,##0.0_);_(* \(#,##0.0\);_(* &quot;-&quot;_);_(@_)"/>
    <numFmt numFmtId="347" formatCode="#,##0.00\ &quot;F&quot;;\-#,##0.00\ &quot;F&quot;"/>
    <numFmt numFmtId="348" formatCode="_-* #,##0.00\ &quot;Kи&quot;_-;\-* #,##0.00\ &quot;Kи&quot;_-;_-* &quot;-&quot;??\ &quot;Kи&quot;_-;_-@_-"/>
    <numFmt numFmtId="349" formatCode="#,##0\ &quot;Kиs&quot;;\-#,##0\ &quot;Kиs&quot;"/>
    <numFmt numFmtId="350" formatCode="_-* #,##0\ &quot;р.&quot;_-;\-* #,##0\ &quot;р.&quot;_-;_-* &quot;-&quot;\ &quot;р.&quot;_-;_-@_-"/>
    <numFmt numFmtId="351" formatCode="_-* #,##0.00\ &quot;р.&quot;_-;\-* #,##0.00\ &quot;р.&quot;_-;_-* &quot;-&quot;??\ &quot;р.&quot;_-;_-@_-"/>
    <numFmt numFmtId="352" formatCode="0.00_)"/>
    <numFmt numFmtId="353" formatCode="_-* #,##0&quot;р.&quot;_-;\-* #,##0&quot;р.&quot;_-;_-* &quot;-&quot;&quot;р.&quot;_-;_-@_-"/>
    <numFmt numFmtId="354" formatCode="_-* #,##0.00&quot;р.&quot;_-;\-* #,##0.00&quot;р.&quot;_-;_-* &quot;-&quot;??&quot;р.&quot;_-;_-@_-"/>
    <numFmt numFmtId="355" formatCode="_-* #,##0\ _р_._-;\-* #,##0\ _р_._-;_-* &quot;-&quot;\ _р_._-;_-@_-"/>
    <numFmt numFmtId="356" formatCode="_-* #,##0.00\ _р_._-;\-* #,##0.00\ _р_._-;_-* &quot;-&quot;??\ _р_._-;_-@_-"/>
    <numFmt numFmtId="357" formatCode="_-* #,##0_р_._-;\-* #,##0_р_._-;_-* &quot;-&quot;_р_._-;_-@_-"/>
    <numFmt numFmtId="358" formatCode="_ &quot;\&quot;* #,##0.00_ ;_ &quot;\&quot;* \-#,##0.00_ ;_ &quot;\&quot;* &quot;-&quot;??_ ;_ @_ "/>
    <numFmt numFmtId="359" formatCode="&quot;\&quot;#,##0;&quot;\&quot;&quot;\&quot;&quot;\&quot;&quot;\&quot;\-#,##0"/>
    <numFmt numFmtId="360" formatCode="#,##0;[Red]&quot;-&quot;#,##0"/>
    <numFmt numFmtId="361" formatCode="&quot;\&quot;#,##0;[Red]&quot;\&quot;&quot;\&quot;&quot;\&quot;&quot;\&quot;\-#,##0"/>
    <numFmt numFmtId="362" formatCode="0.00000"/>
    <numFmt numFmtId="363" formatCode="#,##0.0_ "/>
    <numFmt numFmtId="364" formatCode="&quot;\&quot;#,##0.00;&quot;\&quot;&quot;\&quot;&quot;\&quot;&quot;\&quot;\-#,##0.00"/>
  </numFmts>
  <fonts count="26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9"/>
      <name val="Arial"/>
      <family val="2"/>
    </font>
    <font>
      <sz val="10"/>
      <name val="Arial"/>
      <family val="2"/>
      <charset val="163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b/>
      <sz val="11"/>
      <color theme="1"/>
      <name val="Times New Roman"/>
      <family val="1"/>
    </font>
    <font>
      <sz val="11"/>
      <name val="Calibri"/>
      <family val="2"/>
      <scheme val="minor"/>
    </font>
    <font>
      <b/>
      <i/>
      <sz val="11"/>
      <color theme="1"/>
      <name val="Times New Roman"/>
      <family val="1"/>
    </font>
    <font>
      <b/>
      <sz val="11"/>
      <name val="Arial"/>
      <family val="2"/>
    </font>
    <font>
      <sz val="9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1"/>
      <name val="Calibri"/>
      <family val="2"/>
      <scheme val="minor"/>
    </font>
    <font>
      <b/>
      <sz val="10.5"/>
      <name val="Times New Roman"/>
      <family val="1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  <charset val="163"/>
    </font>
    <font>
      <sz val="9"/>
      <color indexed="81"/>
      <name val="Tahoma"/>
      <family val="2"/>
      <charset val="163"/>
    </font>
    <font>
      <u/>
      <sz val="11"/>
      <name val="Calibri"/>
      <family val="2"/>
      <scheme val="minor"/>
    </font>
    <font>
      <sz val="11"/>
      <name val="Calibri"/>
      <family val="2"/>
      <charset val="163"/>
      <scheme val="minor"/>
    </font>
    <font>
      <sz val="10"/>
      <name val="VNI-Helve"/>
    </font>
    <font>
      <sz val="12"/>
      <name val=".VnTime"/>
      <family val="2"/>
    </font>
    <font>
      <sz val="10"/>
      <color indexed="8"/>
      <name val="MS Sans Serif"/>
      <family val="2"/>
    </font>
    <font>
      <sz val="12"/>
      <name val="???"/>
      <family val="3"/>
      <charset val="129"/>
    </font>
    <font>
      <b/>
      <sz val="10"/>
      <name val="SVNtimes new roman"/>
      <family val="2"/>
    </font>
    <font>
      <sz val="9"/>
      <name val="ﾀﾞｯﾁ"/>
      <family val="3"/>
      <charset val="128"/>
    </font>
    <font>
      <sz val="12"/>
      <name val="VNtimes new roman"/>
    </font>
    <font>
      <sz val="10"/>
      <name val="?? ??"/>
      <family val="1"/>
      <charset val="136"/>
    </font>
    <font>
      <sz val="10"/>
      <name val="??"/>
      <family val="3"/>
      <charset val="129"/>
    </font>
    <font>
      <sz val="16"/>
      <name val="AngsanaUPC"/>
      <family val="3"/>
    </font>
    <font>
      <sz val="12"/>
      <name val="????"/>
      <family val="1"/>
      <charset val="136"/>
    </font>
    <font>
      <sz val="12"/>
      <name val="Courier"/>
      <family val="3"/>
    </font>
    <font>
      <sz val="12"/>
      <name val="???"/>
      <family val="1"/>
      <charset val="129"/>
    </font>
    <font>
      <sz val="12"/>
      <name val="|??¢¥¢¬¨Ï"/>
      <family val="1"/>
      <charset val="129"/>
    </font>
    <font>
      <sz val="12"/>
      <name val="?¾a"/>
      <family val="3"/>
      <charset val="129"/>
    </font>
    <font>
      <sz val="12"/>
      <name val="__"/>
      <family val="1"/>
      <charset val="129"/>
    </font>
    <font>
      <sz val="14"/>
      <name val="__"/>
      <family val="3"/>
      <charset val="129"/>
    </font>
    <font>
      <sz val="12"/>
      <name val="___"/>
      <family val="1"/>
      <charset val="129"/>
    </font>
    <font>
      <sz val="12"/>
      <name val="____"/>
      <charset val="136"/>
    </font>
    <font>
      <sz val="10"/>
      <name val="___"/>
      <family val="3"/>
      <charset val="129"/>
    </font>
    <font>
      <sz val="12"/>
      <name val="___"/>
      <family val="3"/>
    </font>
    <font>
      <sz val="10"/>
      <name val="MS Sans Serif"/>
      <family val="2"/>
    </font>
    <font>
      <sz val="10"/>
      <name val=".VnTime"/>
      <family val="2"/>
    </font>
    <font>
      <sz val="10"/>
      <name val="Helv"/>
      <family val="2"/>
    </font>
    <font>
      <sz val="10"/>
      <name val="VNI-Times"/>
    </font>
    <font>
      <sz val="12"/>
      <name val="VNI-Times"/>
    </font>
    <font>
      <sz val="10"/>
      <color indexed="8"/>
      <name val="Arial"/>
      <family val="2"/>
    </font>
    <font>
      <sz val="12"/>
      <name val="VNTime"/>
      <family val="2"/>
    </font>
    <font>
      <sz val="12"/>
      <name val="VNTime"/>
    </font>
    <font>
      <sz val="12"/>
      <name val="???"/>
    </font>
    <font>
      <sz val="14"/>
      <name val="?¾e"/>
      <family val="3"/>
      <charset val="129"/>
    </font>
    <font>
      <sz val="14"/>
      <name val="‚l‚r –¾’©"/>
      <family val="1"/>
      <charset val="128"/>
    </font>
    <font>
      <sz val="1"/>
      <color indexed="8"/>
      <name val="Courier"/>
      <family val="3"/>
    </font>
    <font>
      <u/>
      <sz val="8.25"/>
      <color indexed="36"/>
      <name val="‚l‚r ‚oƒSƒVƒbƒN"/>
      <family val="3"/>
      <charset val="128"/>
    </font>
    <font>
      <sz val="11"/>
      <name val="–¾’©"/>
      <family val="1"/>
      <charset val="128"/>
    </font>
    <font>
      <sz val="14"/>
      <name val="VnTime"/>
    </font>
    <font>
      <sz val="13"/>
      <name val="Tms Rmn"/>
      <family val="1"/>
    </font>
    <font>
      <b/>
      <u/>
      <sz val="14"/>
      <color indexed="8"/>
      <name val=".VnBook-AntiquaH"/>
      <family val="2"/>
    </font>
    <font>
      <sz val="10"/>
      <name val="VnTimes"/>
      <family val="2"/>
    </font>
    <font>
      <sz val="12"/>
      <color indexed="10"/>
      <name val=".VnArial Narrow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name val=".VnTime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1"/>
      <name val="±¼¸²Ã¼"/>
      <family val="3"/>
      <charset val="129"/>
    </font>
    <font>
      <sz val="12"/>
      <name val="¹UAAA"/>
      <family val="3"/>
      <charset val="129"/>
    </font>
    <font>
      <sz val="9"/>
      <name val="ＭＳ ゴシック"/>
      <family val="3"/>
      <charset val="128"/>
    </font>
    <font>
      <sz val="8"/>
      <name val="Times New Roman"/>
      <family val="1"/>
    </font>
    <font>
      <sz val="12"/>
      <name val="µ¸¿òÃ¼"/>
      <family val="3"/>
      <charset val="129"/>
    </font>
    <font>
      <sz val="12"/>
      <name val="¹UAAA¼"/>
      <family val="3"/>
      <charset val="129"/>
    </font>
    <font>
      <sz val="12"/>
      <name val="¹ÙÅÁÃ¼"/>
      <charset val="129"/>
    </font>
    <font>
      <sz val="11"/>
      <name val="VNI-Aptima"/>
    </font>
    <font>
      <sz val="11"/>
      <color indexed="20"/>
      <name val="Calibri"/>
      <family val="2"/>
    </font>
    <font>
      <b/>
      <i/>
      <sz val="14"/>
      <name val="VNTime"/>
      <family val="2"/>
    </font>
    <font>
      <i/>
      <sz val="10"/>
      <color indexed="56"/>
      <name val="Arial"/>
      <family val="2"/>
    </font>
    <font>
      <sz val="12"/>
      <name val="Tms Rmn"/>
      <family val="1"/>
    </font>
    <font>
      <b/>
      <sz val="12"/>
      <name val="Arial"/>
      <family val="2"/>
    </font>
    <font>
      <sz val="10"/>
      <name val="Tms Rmn"/>
      <family val="1"/>
    </font>
    <font>
      <sz val="11"/>
      <name val="µ¸¿ò"/>
      <charset val="129"/>
    </font>
    <font>
      <sz val="10"/>
      <name val="±¼¸²A¼"/>
      <family val="3"/>
      <charset val="129"/>
    </font>
    <font>
      <b/>
      <sz val="11"/>
      <color indexed="52"/>
      <name val="Calibri"/>
      <family val="2"/>
    </font>
    <font>
      <b/>
      <sz val="10"/>
      <name val="Helv"/>
      <family val="2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sz val="8"/>
      <name val="SVNtimes new roman"/>
      <family val="2"/>
    </font>
    <font>
      <b/>
      <sz val="11"/>
      <color indexed="9"/>
      <name val="Calibri"/>
      <family val="2"/>
    </font>
    <font>
      <sz val="10"/>
      <name val=".VnArial"/>
      <family val="2"/>
    </font>
    <font>
      <sz val="11"/>
      <name val="VNbook-Antiqua"/>
      <family val="2"/>
    </font>
    <font>
      <sz val="10"/>
      <name val="VNI-Aptima"/>
    </font>
    <font>
      <b/>
      <sz val="13"/>
      <name val="Tms Rmn"/>
      <family val="1"/>
    </font>
    <font>
      <b/>
      <sz val="8"/>
      <name val="Arial"/>
      <family val="2"/>
    </font>
    <font>
      <sz val="11"/>
      <name val="VNI-Times"/>
    </font>
    <font>
      <sz val="10"/>
      <color indexed="8"/>
      <name val=".VnTime"/>
      <family val="2"/>
    </font>
    <font>
      <sz val="10"/>
      <name val="VNtimes new roman"/>
      <family val="2"/>
    </font>
    <font>
      <u val="singleAccounting"/>
      <sz val="11"/>
      <name val="Times New Roman"/>
      <family val="1"/>
    </font>
    <font>
      <sz val="11"/>
      <color theme="1"/>
      <name val="Arial"/>
      <family val="2"/>
    </font>
    <font>
      <sz val="11"/>
      <color theme="1"/>
      <name val="Times New Roman"/>
      <family val="2"/>
    </font>
    <font>
      <b/>
      <sz val="16"/>
      <name val="Times New Roman"/>
      <family val="1"/>
    </font>
    <font>
      <b/>
      <sz val="12"/>
      <name val="VNTime"/>
      <family val="2"/>
    </font>
    <font>
      <sz val="11.5"/>
      <name val="隸書"/>
      <family val="1"/>
      <charset val="136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1"/>
      <name val="VNcentury Gothic"/>
    </font>
    <font>
      <b/>
      <sz val="15"/>
      <name val="VNcentury Gothic"/>
    </font>
    <font>
      <sz val="12"/>
      <name val="SVNtimes new roman"/>
      <family val="2"/>
    </font>
    <font>
      <sz val="10"/>
      <name val="VNI-Helve-Condense"/>
    </font>
    <font>
      <sz val="10"/>
      <name val="SVNtimes new roman"/>
    </font>
    <font>
      <b/>
      <sz val="12"/>
      <name val="VNTimeH"/>
      <family val="2"/>
    </font>
    <font>
      <sz val="10"/>
      <name val="Arial CE"/>
      <charset val="238"/>
    </font>
    <font>
      <sz val="12"/>
      <name val="Helv"/>
      <family val="2"/>
    </font>
    <font>
      <sz val="12"/>
      <name val="Arial"/>
      <family val="2"/>
    </font>
    <font>
      <b/>
      <sz val="11"/>
      <color indexed="8"/>
      <name val="Calibri"/>
      <family val="2"/>
    </font>
    <font>
      <sz val="10"/>
      <color indexed="16"/>
      <name val="MS Serif"/>
      <family val="1"/>
    </font>
    <font>
      <sz val="8"/>
      <name val="Verdana"/>
      <family val="2"/>
    </font>
    <font>
      <i/>
      <sz val="11"/>
      <color indexed="23"/>
      <name val="Calibri"/>
      <family val="2"/>
    </font>
    <font>
      <b/>
      <sz val="16"/>
      <name val="Arial"/>
      <family val="2"/>
    </font>
    <font>
      <sz val="10"/>
      <name val="TimesNewRomanPS"/>
    </font>
    <font>
      <sz val="18"/>
      <color indexed="24"/>
      <name val="Times New Roman"/>
      <family val="1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b/>
      <sz val="10"/>
      <color indexed="55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u/>
      <sz val="8.25"/>
      <color indexed="12"/>
      <name val="‚l‚r ‚oƒSƒVƒbƒN"/>
      <family val="3"/>
      <charset val="128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sz val="15.25"/>
      <name val="隸書"/>
      <family val="1"/>
      <charset val="136"/>
    </font>
    <font>
      <b/>
      <sz val="12"/>
      <color indexed="9"/>
      <name val="Tms Rmn"/>
      <family val="1"/>
    </font>
    <font>
      <b/>
      <sz val="12"/>
      <name val="Helv"/>
      <family val="2"/>
    </font>
    <font>
      <b/>
      <sz val="14"/>
      <name val="Arial"/>
      <family val="2"/>
    </font>
    <font>
      <b/>
      <sz val="12"/>
      <name val="Tahom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8"/>
      <name val="Courier New"/>
      <family val="3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10"/>
      <color indexed="36"/>
      <name val="Arial"/>
      <family val="2"/>
    </font>
    <font>
      <sz val="12"/>
      <name val="±¼¸²Ã¼"/>
      <family val="3"/>
      <charset val="129"/>
    </font>
    <font>
      <sz val="10"/>
      <name val="Arial Cyr"/>
      <charset val="204"/>
    </font>
    <font>
      <sz val="11"/>
      <color indexed="62"/>
      <name val="Calibri"/>
      <family val="2"/>
    </font>
    <font>
      <sz val="10"/>
      <name val=".VnArial Narrow"/>
      <family val="2"/>
    </font>
    <font>
      <b/>
      <sz val="11"/>
      <color indexed="56"/>
      <name val="VNI-Helve-Condense"/>
    </font>
    <font>
      <sz val="11"/>
      <name val="VNI-Helve-Condense"/>
    </font>
    <font>
      <sz val="11"/>
      <color indexed="52"/>
      <name val="Calibri"/>
      <family val="2"/>
    </font>
    <font>
      <sz val="12"/>
      <color indexed="9"/>
      <name val="Helv"/>
      <family val="2"/>
    </font>
    <font>
      <b/>
      <sz val="10"/>
      <color indexed="8"/>
      <name val="Tahoma"/>
      <family val="2"/>
    </font>
    <font>
      <b/>
      <sz val="12"/>
      <color indexed="16"/>
      <name val="Times New Roman"/>
      <family val="1"/>
    </font>
    <font>
      <b/>
      <sz val="14"/>
      <name val="VNtimes new roman"/>
      <family val="2"/>
    </font>
    <font>
      <sz val="10"/>
      <name val="Geneva"/>
    </font>
    <font>
      <b/>
      <sz val="11"/>
      <name val="Helv"/>
      <family val="2"/>
    </font>
    <font>
      <sz val="9"/>
      <name val="VNI-Helve-Condense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  <family val="2"/>
    </font>
    <font>
      <sz val="12"/>
      <name val="바탕체"/>
      <family val="1"/>
      <charset val="129"/>
    </font>
    <font>
      <sz val="10"/>
      <color theme="1"/>
      <name val=".VnTime"/>
      <family val="2"/>
    </font>
    <font>
      <sz val="10"/>
      <color indexed="8"/>
      <name val="Times New Roman"/>
      <family val="2"/>
    </font>
    <font>
      <sz val="11"/>
      <name val="Arial MT"/>
    </font>
    <font>
      <sz val="14"/>
      <name val="System"/>
      <family val="2"/>
    </font>
    <font>
      <b/>
      <sz val="11"/>
      <color indexed="63"/>
      <name val="Calibri"/>
      <family val="2"/>
    </font>
    <font>
      <sz val="12"/>
      <color indexed="8"/>
      <name val="Times New Roman"/>
      <family val="1"/>
    </font>
    <font>
      <sz val="10"/>
      <name val="돋움체"/>
      <family val="3"/>
      <charset val="129"/>
    </font>
    <font>
      <sz val="10"/>
      <color indexed="9"/>
      <name val="Arial"/>
      <family val="2"/>
    </font>
    <font>
      <b/>
      <sz val="10"/>
      <name val="MS Sans Serif"/>
      <family val="2"/>
    </font>
    <font>
      <sz val="8"/>
      <name val="Wingdings"/>
      <charset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i/>
      <sz val="8"/>
      <name val="Arial"/>
      <family val="2"/>
    </font>
    <font>
      <sz val="11"/>
      <name val="3C_Times_T"/>
    </font>
    <font>
      <b/>
      <sz val="18"/>
      <color indexed="62"/>
      <name val="Cambria"/>
      <family val="2"/>
    </font>
    <font>
      <b/>
      <sz val="12"/>
      <name val="宋体"/>
      <charset val="134"/>
    </font>
    <font>
      <sz val="8"/>
      <name val="MS Sans Serif"/>
      <family val="2"/>
    </font>
    <font>
      <sz val="10"/>
      <name val="VNbook-Antiqua"/>
    </font>
    <font>
      <sz val="11"/>
      <color indexed="32"/>
      <name val="VNI-Times"/>
    </font>
    <font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4"/>
      <color indexed="8"/>
      <name val=".VnArial"/>
      <family val="2"/>
    </font>
    <font>
      <b/>
      <i/>
      <u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u/>
      <sz val="10"/>
      <color indexed="8"/>
      <name val="Times New Roman"/>
      <family val="1"/>
    </font>
    <font>
      <b/>
      <sz val="8"/>
      <color indexed="8"/>
      <name val="Helv"/>
      <family val="2"/>
    </font>
    <font>
      <sz val="10"/>
      <name val="Symbol"/>
      <family val="1"/>
      <charset val="2"/>
    </font>
    <font>
      <sz val="13"/>
      <name val=".VnArial"/>
      <family val="2"/>
    </font>
    <font>
      <b/>
      <sz val="10"/>
      <name val="VNI-Univer"/>
    </font>
    <font>
      <sz val="10"/>
      <name val="VNI-Univer"/>
    </font>
    <font>
      <sz val="12"/>
      <name val=".VnArial"/>
      <family val="2"/>
    </font>
    <font>
      <b/>
      <sz val="13"/>
      <color indexed="8"/>
      <name val=".VnTimeH"/>
      <family val="2"/>
    </font>
    <font>
      <sz val="14"/>
      <name val=".Vn3DH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sz val="14"/>
      <color indexed="50"/>
      <name val="Tahoma"/>
      <family val="2"/>
    </font>
    <font>
      <sz val="10"/>
      <name val="VNtimes new roman"/>
    </font>
    <font>
      <sz val="14"/>
      <name val="VnTime"/>
      <family val="2"/>
    </font>
    <font>
      <b/>
      <sz val="8"/>
      <name val="VN Helvetica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22"/>
      <name val="ＭＳ 明朝"/>
      <family val="1"/>
      <charset val="128"/>
    </font>
    <font>
      <sz val="12"/>
      <name val="นูลมรผ"/>
      <family val="1"/>
    </font>
    <font>
      <sz val="10"/>
      <name val=" "/>
      <family val="1"/>
      <charset val="136"/>
    </font>
    <font>
      <b/>
      <sz val="1"/>
      <color indexed="8"/>
      <name val="Courier"/>
      <family val="3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b/>
      <sz val="12"/>
      <color indexed="16"/>
      <name val="굴림체"/>
      <family val="3"/>
      <charset val="129"/>
    </font>
    <font>
      <sz val="10"/>
      <name val="VNI-Centur"/>
      <family val="1"/>
    </font>
    <font>
      <sz val="12"/>
      <name val="돋움체"/>
      <family val="3"/>
      <charset val="129"/>
    </font>
    <font>
      <sz val="12"/>
      <name val="굴림체"/>
      <family val="3"/>
      <charset val="129"/>
    </font>
    <font>
      <sz val="12"/>
      <name val="宋体"/>
      <family val="1"/>
      <charset val="136"/>
    </font>
    <font>
      <u/>
      <sz val="10"/>
      <color indexed="14"/>
      <name val="MS Sans Serif"/>
      <family val="2"/>
    </font>
    <font>
      <u/>
      <sz val="9"/>
      <color indexed="36"/>
      <name val="新細明體"/>
      <family val="1"/>
      <charset val="136"/>
    </font>
    <font>
      <sz val="12"/>
      <name val="新細明體"/>
      <family val="1"/>
      <charset val="136"/>
    </font>
    <font>
      <sz val="12"/>
      <name val="宋体"/>
      <charset val="134"/>
    </font>
    <font>
      <sz val="10"/>
      <name val="ＭＳ Ｐゴシック"/>
      <family val="3"/>
      <charset val="128"/>
    </font>
    <font>
      <u/>
      <sz val="10"/>
      <color indexed="12"/>
      <name val="MS Sans Serif"/>
      <family val="2"/>
    </font>
    <font>
      <u/>
      <sz val="9"/>
      <color indexed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10"/>
      <color indexed="12"/>
      <name val="VNI-Times"/>
    </font>
    <font>
      <u/>
      <sz val="12"/>
      <color indexed="36"/>
      <name val="新細明體"/>
      <family val="1"/>
      <charset val="136"/>
    </font>
    <font>
      <sz val="10"/>
      <name val="明朝"/>
      <family val="1"/>
      <charset val="128"/>
    </font>
    <font>
      <b/>
      <u/>
      <sz val="12"/>
      <name val="Times New Roman"/>
      <family val="1"/>
    </font>
    <font>
      <b/>
      <u/>
      <sz val="11"/>
      <name val="Times New Roman"/>
      <family val="1"/>
    </font>
    <font>
      <i/>
      <sz val="12"/>
      <name val="Times New Roman"/>
      <family val="1"/>
    </font>
    <font>
      <i/>
      <sz val="11"/>
      <name val="Arial"/>
      <family val="2"/>
    </font>
    <font>
      <b/>
      <i/>
      <sz val="11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54"/>
        <bgColor indexed="64"/>
      </patternFill>
    </fill>
    <fill>
      <patternFill patternType="solid"/>
    </fill>
    <fill>
      <patternFill patternType="solid">
        <fgColor indexed="2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12"/>
      </patternFill>
    </fill>
    <fill>
      <patternFill patternType="solid">
        <fgColor indexed="18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63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</patternFill>
    </fill>
    <fill>
      <patternFill patternType="solid">
        <fgColor indexed="55"/>
        <bgColor indexed="64"/>
      </patternFill>
    </fill>
    <fill>
      <patternFill patternType="gray0625"/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0"/>
      </right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/>
      <right style="thin">
        <color indexed="2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hair">
        <color indexed="4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hair">
        <color indexed="44"/>
      </top>
      <bottom style="hair">
        <color indexed="4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/>
      <bottom/>
      <diagonal/>
    </border>
  </borders>
  <cellStyleXfs count="3089">
    <xf numFmtId="0" fontId="0" fillId="0" borderId="0"/>
    <xf numFmtId="43" fontId="1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/>
    <xf numFmtId="0" fontId="1" fillId="0" borderId="0"/>
    <xf numFmtId="43" fontId="1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3" fontId="41" fillId="0" borderId="1"/>
    <xf numFmtId="166" fontId="26" fillId="0" borderId="0"/>
    <xf numFmtId="167" fontId="42" fillId="0" borderId="26">
      <alignment horizontal="center"/>
      <protection hidden="1"/>
    </xf>
    <xf numFmtId="3" fontId="6" fillId="0" borderId="1"/>
    <xf numFmtId="167" fontId="42" fillId="0" borderId="27">
      <alignment horizontal="center"/>
      <protection hidden="1"/>
    </xf>
    <xf numFmtId="167" fontId="42" fillId="0" borderId="27">
      <alignment horizontal="center"/>
      <protection hidden="1"/>
    </xf>
    <xf numFmtId="167" fontId="42" fillId="0" borderId="26">
      <alignment horizontal="center"/>
      <protection hidden="1"/>
    </xf>
    <xf numFmtId="167" fontId="42" fillId="0" borderId="27">
      <alignment horizontal="center"/>
      <protection hidden="1"/>
    </xf>
    <xf numFmtId="167" fontId="42" fillId="0" borderId="27">
      <alignment horizontal="center"/>
      <protection hidden="1"/>
    </xf>
    <xf numFmtId="167" fontId="42" fillId="0" borderId="27">
      <alignment horizontal="center"/>
      <protection hidden="1"/>
    </xf>
    <xf numFmtId="167" fontId="42" fillId="0" borderId="27">
      <alignment horizontal="center"/>
      <protection hidden="1"/>
    </xf>
    <xf numFmtId="38" fontId="43" fillId="0" borderId="0" applyFont="0" applyFill="0" applyBorder="0" applyAlignment="0" applyProtection="0"/>
    <xf numFmtId="164" fontId="44" fillId="0" borderId="28" applyFont="0" applyBorder="0"/>
    <xf numFmtId="0" fontId="2" fillId="0" borderId="0"/>
    <xf numFmtId="0" fontId="45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46" fillId="0" borderId="29"/>
    <xf numFmtId="42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1" fontId="2" fillId="0" borderId="0" applyFont="0" applyFill="0" applyBorder="0" applyAlignment="0" applyProtection="0"/>
    <xf numFmtId="169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6" fontId="49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5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2" fillId="0" borderId="0"/>
    <xf numFmtId="169" fontId="39" fillId="0" borderId="0" applyFont="0" applyFill="0" applyBorder="0" applyAlignment="0" applyProtection="0"/>
    <xf numFmtId="0" fontId="53" fillId="0" borderId="0"/>
    <xf numFmtId="0" fontId="54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55" fillId="0" borderId="0" applyFont="0" applyFill="0" applyBorder="0" applyAlignment="0" applyProtection="0"/>
    <xf numFmtId="172" fontId="56" fillId="0" borderId="0" applyFont="0" applyFill="0" applyBorder="0" applyAlignment="0" applyProtection="0"/>
    <xf numFmtId="0" fontId="57" fillId="0" borderId="0"/>
    <xf numFmtId="169" fontId="56" fillId="0" borderId="0" applyFont="0" applyFill="0" applyBorder="0" applyAlignment="0" applyProtection="0"/>
    <xf numFmtId="40" fontId="54" fillId="0" borderId="0" applyFont="0" applyFill="0" applyBorder="0" applyAlignment="0" applyProtection="0"/>
    <xf numFmtId="38" fontId="54" fillId="0" borderId="0" applyFont="0" applyFill="0" applyBorder="0" applyAlignment="0" applyProtection="0"/>
    <xf numFmtId="9" fontId="58" fillId="0" borderId="0" applyFont="0" applyFill="0" applyBorder="0" applyAlignment="0" applyProtection="0"/>
    <xf numFmtId="173" fontId="56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55" fillId="0" borderId="0" applyFont="0" applyFill="0" applyBorder="0" applyAlignment="0" applyProtection="0"/>
    <xf numFmtId="175" fontId="55" fillId="0" borderId="0" applyFont="0" applyFill="0" applyBorder="0" applyAlignment="0" applyProtection="0"/>
    <xf numFmtId="0" fontId="56" fillId="0" borderId="0"/>
    <xf numFmtId="165" fontId="56" fillId="0" borderId="0" applyFont="0" applyFill="0" applyBorder="0" applyAlignment="0" applyProtection="0"/>
    <xf numFmtId="0" fontId="2" fillId="0" borderId="0"/>
    <xf numFmtId="0" fontId="54" fillId="0" borderId="0" applyFon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0" fillId="0" borderId="0" applyNumberFormat="0" applyFill="0" applyBorder="0" applyAlignment="0" applyProtection="0"/>
    <xf numFmtId="0" fontId="59" fillId="0" borderId="0"/>
    <xf numFmtId="0" fontId="60" fillId="0" borderId="0" applyNumberFormat="0" applyFill="0" applyBorder="0" applyAlignment="0" applyProtection="0"/>
    <xf numFmtId="0" fontId="61" fillId="0" borderId="0"/>
    <xf numFmtId="0" fontId="61" fillId="0" borderId="0"/>
    <xf numFmtId="0" fontId="60" fillId="0" borderId="0" applyNumberFormat="0" applyFill="0" applyBorder="0" applyAlignment="0" applyProtection="0"/>
    <xf numFmtId="0" fontId="61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2" fontId="62" fillId="0" borderId="0" applyFont="0" applyFill="0" applyBorder="0" applyAlignment="0" applyProtection="0"/>
    <xf numFmtId="0" fontId="2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/>
    <xf numFmtId="0" fontId="59" fillId="0" borderId="0"/>
    <xf numFmtId="0" fontId="61" fillId="0" borderId="0"/>
    <xf numFmtId="0" fontId="59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7" fontId="63" fillId="0" borderId="0" applyFont="0" applyFill="0" applyBorder="0" applyAlignment="0" applyProtection="0"/>
    <xf numFmtId="0" fontId="60" fillId="0" borderId="0" applyNumberFormat="0" applyFill="0" applyBorder="0" applyAlignment="0" applyProtection="0"/>
    <xf numFmtId="178" fontId="62" fillId="0" borderId="0" applyFont="0" applyFill="0" applyBorder="0" applyAlignment="0" applyProtection="0"/>
    <xf numFmtId="173" fontId="60" fillId="0" borderId="0" applyFont="0" applyFill="0" applyBorder="0" applyAlignment="0" applyProtection="0"/>
    <xf numFmtId="42" fontId="62" fillId="0" borderId="0" applyFont="0" applyFill="0" applyBorder="0" applyAlignment="0" applyProtection="0"/>
    <xf numFmtId="0" fontId="61" fillId="0" borderId="0"/>
    <xf numFmtId="179" fontId="62" fillId="0" borderId="0" applyFont="0" applyFill="0" applyBorder="0" applyAlignment="0" applyProtection="0"/>
    <xf numFmtId="0" fontId="60" fillId="0" borderId="0" applyNumberFormat="0" applyFill="0" applyBorder="0" applyAlignment="0" applyProtection="0"/>
    <xf numFmtId="42" fontId="62" fillId="0" borderId="0" applyFont="0" applyFill="0" applyBorder="0" applyAlignment="0" applyProtection="0"/>
    <xf numFmtId="177" fontId="63" fillId="0" borderId="0" applyFont="0" applyFill="0" applyBorder="0" applyAlignment="0" applyProtection="0"/>
    <xf numFmtId="0" fontId="60" fillId="0" borderId="0" applyNumberFormat="0" applyFill="0" applyBorder="0" applyAlignment="0" applyProtection="0"/>
    <xf numFmtId="42" fontId="62" fillId="0" borderId="0" applyFont="0" applyFill="0" applyBorder="0" applyAlignment="0" applyProtection="0"/>
    <xf numFmtId="177" fontId="63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4" fillId="0" borderId="0">
      <alignment vertical="top"/>
    </xf>
    <xf numFmtId="0" fontId="59" fillId="0" borderId="0" applyFont="0" applyFill="0" applyBorder="0" applyAlignment="0" applyProtection="0"/>
    <xf numFmtId="42" fontId="62" fillId="0" borderId="0" applyFont="0" applyFill="0" applyBorder="0" applyAlignment="0" applyProtection="0"/>
    <xf numFmtId="177" fontId="63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2" fontId="62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2" fillId="0" borderId="0" applyFont="0" applyFill="0" applyBorder="0" applyAlignment="0" applyProtection="0"/>
    <xf numFmtId="172" fontId="63" fillId="0" borderId="0" applyFont="0" applyFill="0" applyBorder="0" applyAlignment="0" applyProtection="0"/>
    <xf numFmtId="42" fontId="62" fillId="0" borderId="0" applyFont="0" applyFill="0" applyBorder="0" applyAlignment="0" applyProtection="0"/>
    <xf numFmtId="0" fontId="59" fillId="0" borderId="0"/>
    <xf numFmtId="0" fontId="61" fillId="0" borderId="0"/>
    <xf numFmtId="18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59" fillId="0" borderId="0"/>
    <xf numFmtId="0" fontId="59" fillId="0" borderId="0"/>
    <xf numFmtId="0" fontId="60" fillId="0" borderId="0" applyNumberFormat="0" applyFill="0" applyBorder="0" applyAlignment="0" applyProtection="0"/>
    <xf numFmtId="181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64" fillId="0" borderId="0">
      <alignment vertical="top"/>
    </xf>
    <xf numFmtId="0" fontId="64" fillId="0" borderId="0">
      <alignment vertical="top"/>
    </xf>
    <xf numFmtId="0" fontId="59" fillId="0" borderId="0"/>
    <xf numFmtId="0" fontId="60" fillId="0" borderId="0" applyNumberFormat="0" applyFill="0" applyBorder="0" applyAlignment="0" applyProtection="0"/>
    <xf numFmtId="0" fontId="65" fillId="0" borderId="30"/>
    <xf numFmtId="0" fontId="59" fillId="0" borderId="0"/>
    <xf numFmtId="0" fontId="60" fillId="0" borderId="0" applyNumberFormat="0" applyFill="0" applyBorder="0" applyAlignment="0" applyProtection="0"/>
    <xf numFmtId="3" fontId="59" fillId="0" borderId="1"/>
    <xf numFmtId="42" fontId="62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/>
    <xf numFmtId="0" fontId="61" fillId="0" borderId="0"/>
    <xf numFmtId="0" fontId="59" fillId="0" borderId="0"/>
    <xf numFmtId="0" fontId="60" fillId="0" borderId="0" applyNumberFormat="0" applyFill="0" applyBorder="0" applyAlignment="0" applyProtection="0"/>
    <xf numFmtId="0" fontId="59" fillId="0" borderId="0"/>
    <xf numFmtId="0" fontId="59" fillId="0" borderId="0"/>
    <xf numFmtId="0" fontId="61" fillId="0" borderId="0"/>
    <xf numFmtId="0" fontId="60" fillId="0" borderId="0" applyNumberFormat="0" applyFill="0" applyBorder="0" applyAlignment="0" applyProtection="0"/>
    <xf numFmtId="0" fontId="59" fillId="0" borderId="0"/>
    <xf numFmtId="0" fontId="59" fillId="0" borderId="0"/>
    <xf numFmtId="0" fontId="40" fillId="0" borderId="0"/>
    <xf numFmtId="0" fontId="59" fillId="0" borderId="0"/>
    <xf numFmtId="0" fontId="60" fillId="0" borderId="0" applyNumberFormat="0" applyFill="0" applyBorder="0" applyAlignment="0" applyProtection="0"/>
    <xf numFmtId="0" fontId="59" fillId="0" borderId="0"/>
    <xf numFmtId="0" fontId="2" fillId="0" borderId="0" applyFon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61" fillId="0" borderId="0"/>
    <xf numFmtId="0" fontId="6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6" fillId="0" borderId="30"/>
    <xf numFmtId="0" fontId="66" fillId="0" borderId="30"/>
    <xf numFmtId="0" fontId="40" fillId="0" borderId="0"/>
    <xf numFmtId="0" fontId="40" fillId="0" borderId="0"/>
    <xf numFmtId="0" fontId="40" fillId="0" borderId="0"/>
    <xf numFmtId="0" fontId="40" fillId="0" borderId="0"/>
    <xf numFmtId="0" fontId="59" fillId="0" borderId="0"/>
    <xf numFmtId="0" fontId="59" fillId="0" borderId="0"/>
    <xf numFmtId="0" fontId="61" fillId="0" borderId="0"/>
    <xf numFmtId="0" fontId="60" fillId="0" borderId="0" applyNumberFormat="0" applyFill="0" applyBorder="0" applyAlignment="0" applyProtection="0"/>
    <xf numFmtId="42" fontId="62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165" fontId="38" fillId="0" borderId="0" applyFont="0" applyFill="0" applyBorder="0" applyAlignment="0" applyProtection="0"/>
    <xf numFmtId="182" fontId="63" fillId="0" borderId="0" applyFont="0" applyFill="0" applyBorder="0" applyAlignment="0" applyProtection="0"/>
    <xf numFmtId="182" fontId="63" fillId="0" borderId="0" applyFont="0" applyFill="0" applyBorder="0" applyAlignment="0" applyProtection="0"/>
    <xf numFmtId="165" fontId="38" fillId="0" borderId="0" applyFont="0" applyFill="0" applyBorder="0" applyAlignment="0" applyProtection="0"/>
    <xf numFmtId="183" fontId="38" fillId="0" borderId="0" applyFont="0" applyFill="0" applyBorder="0" applyAlignment="0" applyProtection="0"/>
    <xf numFmtId="182" fontId="63" fillId="0" borderId="0" applyFont="0" applyFill="0" applyBorder="0" applyAlignment="0" applyProtection="0"/>
    <xf numFmtId="182" fontId="63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63" fillId="0" borderId="0" applyFont="0" applyFill="0" applyBorder="0" applyAlignment="0" applyProtection="0"/>
    <xf numFmtId="43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5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6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6" fontId="62" fillId="0" borderId="0" applyFont="0" applyFill="0" applyBorder="0" applyAlignment="0" applyProtection="0"/>
    <xf numFmtId="185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185" fontId="62" fillId="0" borderId="0" applyFont="0" applyFill="0" applyBorder="0" applyAlignment="0" applyProtection="0"/>
    <xf numFmtId="185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7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73" fontId="62" fillId="0" borderId="0" applyFont="0" applyFill="0" applyBorder="0" applyAlignment="0" applyProtection="0"/>
    <xf numFmtId="185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6" fontId="62" fillId="0" borderId="0" applyFont="0" applyFill="0" applyBorder="0" applyAlignment="0" applyProtection="0"/>
    <xf numFmtId="188" fontId="62" fillId="0" borderId="0" applyFont="0" applyFill="0" applyBorder="0" applyAlignment="0" applyProtection="0"/>
    <xf numFmtId="186" fontId="62" fillId="0" borderId="0" applyFont="0" applyFill="0" applyBorder="0" applyAlignment="0" applyProtection="0"/>
    <xf numFmtId="188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7" fontId="62" fillId="0" borderId="0" applyFont="0" applyFill="0" applyBorder="0" applyAlignment="0" applyProtection="0"/>
    <xf numFmtId="187" fontId="62" fillId="0" borderId="0" applyFont="0" applyFill="0" applyBorder="0" applyAlignment="0" applyProtection="0"/>
    <xf numFmtId="186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6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6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6" fontId="62" fillId="0" borderId="0" applyFont="0" applyFill="0" applyBorder="0" applyAlignment="0" applyProtection="0"/>
    <xf numFmtId="169" fontId="38" fillId="0" borderId="0" applyFont="0" applyFill="0" applyBorder="0" applyAlignment="0" applyProtection="0"/>
    <xf numFmtId="189" fontId="62" fillId="0" borderId="0" applyFont="0" applyFill="0" applyBorder="0" applyAlignment="0" applyProtection="0"/>
    <xf numFmtId="189" fontId="62" fillId="0" borderId="0" applyFont="0" applyFill="0" applyBorder="0" applyAlignment="0" applyProtection="0"/>
    <xf numFmtId="169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89" fontId="62" fillId="0" borderId="0" applyFont="0" applyFill="0" applyBorder="0" applyAlignment="0" applyProtection="0"/>
    <xf numFmtId="189" fontId="62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90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69" fontId="63" fillId="0" borderId="0" applyFont="0" applyFill="0" applyBorder="0" applyAlignment="0" applyProtection="0"/>
    <xf numFmtId="42" fontId="62" fillId="0" borderId="0" applyFont="0" applyFill="0" applyBorder="0" applyAlignment="0" applyProtection="0"/>
    <xf numFmtId="177" fontId="63" fillId="0" borderId="0" applyFont="0" applyFill="0" applyBorder="0" applyAlignment="0" applyProtection="0"/>
    <xf numFmtId="179" fontId="62" fillId="0" borderId="0" applyFont="0" applyFill="0" applyBorder="0" applyAlignment="0" applyProtection="0"/>
    <xf numFmtId="177" fontId="63" fillId="0" borderId="0" applyFont="0" applyFill="0" applyBorder="0" applyAlignment="0" applyProtection="0"/>
    <xf numFmtId="177" fontId="63" fillId="0" borderId="0" applyFont="0" applyFill="0" applyBorder="0" applyAlignment="0" applyProtection="0"/>
    <xf numFmtId="178" fontId="62" fillId="0" borderId="0" applyFont="0" applyFill="0" applyBorder="0" applyAlignment="0" applyProtection="0"/>
    <xf numFmtId="178" fontId="62" fillId="0" borderId="0" applyFont="0" applyFill="0" applyBorder="0" applyAlignment="0" applyProtection="0"/>
    <xf numFmtId="179" fontId="62" fillId="0" borderId="0" applyFont="0" applyFill="0" applyBorder="0" applyAlignment="0" applyProtection="0"/>
    <xf numFmtId="42" fontId="62" fillId="0" borderId="0" applyFont="0" applyFill="0" applyBorder="0" applyAlignment="0" applyProtection="0"/>
    <xf numFmtId="42" fontId="62" fillId="0" borderId="0" applyFont="0" applyFill="0" applyBorder="0" applyAlignment="0" applyProtection="0"/>
    <xf numFmtId="179" fontId="62" fillId="0" borderId="0" applyFont="0" applyFill="0" applyBorder="0" applyAlignment="0" applyProtection="0"/>
    <xf numFmtId="191" fontId="62" fillId="0" borderId="0" applyFont="0" applyFill="0" applyBorder="0" applyAlignment="0" applyProtection="0"/>
    <xf numFmtId="177" fontId="63" fillId="0" borderId="0" applyFont="0" applyFill="0" applyBorder="0" applyAlignment="0" applyProtection="0"/>
    <xf numFmtId="177" fontId="62" fillId="0" borderId="0" applyFont="0" applyFill="0" applyBorder="0" applyAlignment="0" applyProtection="0"/>
    <xf numFmtId="192" fontId="38" fillId="0" borderId="0" applyFont="0" applyFill="0" applyBorder="0" applyAlignment="0" applyProtection="0"/>
    <xf numFmtId="191" fontId="62" fillId="0" borderId="0" applyFont="0" applyFill="0" applyBorder="0" applyAlignment="0" applyProtection="0"/>
    <xf numFmtId="191" fontId="62" fillId="0" borderId="0" applyFont="0" applyFill="0" applyBorder="0" applyAlignment="0" applyProtection="0"/>
    <xf numFmtId="192" fontId="38" fillId="0" borderId="0" applyFont="0" applyFill="0" applyBorder="0" applyAlignment="0" applyProtection="0"/>
    <xf numFmtId="193" fontId="38" fillId="0" borderId="0" applyFont="0" applyFill="0" applyBorder="0" applyAlignment="0" applyProtection="0"/>
    <xf numFmtId="191" fontId="62" fillId="0" borderId="0" applyFont="0" applyFill="0" applyBorder="0" applyAlignment="0" applyProtection="0"/>
    <xf numFmtId="191" fontId="62" fillId="0" borderId="0" applyFont="0" applyFill="0" applyBorder="0" applyAlignment="0" applyProtection="0"/>
    <xf numFmtId="192" fontId="38" fillId="0" borderId="0" applyFont="0" applyFill="0" applyBorder="0" applyAlignment="0" applyProtection="0"/>
    <xf numFmtId="191" fontId="62" fillId="0" borderId="0" applyFont="0" applyFill="0" applyBorder="0" applyAlignment="0" applyProtection="0"/>
    <xf numFmtId="191" fontId="62" fillId="0" borderId="0" applyFont="0" applyFill="0" applyBorder="0" applyAlignment="0" applyProtection="0"/>
    <xf numFmtId="177" fontId="62" fillId="0" borderId="0" applyFont="0" applyFill="0" applyBorder="0" applyAlignment="0" applyProtection="0"/>
    <xf numFmtId="177" fontId="62" fillId="0" borderId="0" applyFont="0" applyFill="0" applyBorder="0" applyAlignment="0" applyProtection="0"/>
    <xf numFmtId="193" fontId="38" fillId="0" borderId="0" applyFont="0" applyFill="0" applyBorder="0" applyAlignment="0" applyProtection="0"/>
    <xf numFmtId="194" fontId="62" fillId="0" borderId="0" applyFont="0" applyFill="0" applyBorder="0" applyAlignment="0" applyProtection="0"/>
    <xf numFmtId="194" fontId="62" fillId="0" borderId="0" applyFont="0" applyFill="0" applyBorder="0" applyAlignment="0" applyProtection="0"/>
    <xf numFmtId="193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94" fontId="62" fillId="0" borderId="0" applyFont="0" applyFill="0" applyBorder="0" applyAlignment="0" applyProtection="0"/>
    <xf numFmtId="194" fontId="62" fillId="0" borderId="0" applyFont="0" applyFill="0" applyBorder="0" applyAlignment="0" applyProtection="0"/>
    <xf numFmtId="193" fontId="38" fillId="0" borderId="0" applyFont="0" applyFill="0" applyBorder="0" applyAlignment="0" applyProtection="0"/>
    <xf numFmtId="42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5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6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6" fontId="62" fillId="0" borderId="0" applyFont="0" applyFill="0" applyBorder="0" applyAlignment="0" applyProtection="0"/>
    <xf numFmtId="185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185" fontId="62" fillId="0" borderId="0" applyFont="0" applyFill="0" applyBorder="0" applyAlignment="0" applyProtection="0"/>
    <xf numFmtId="185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7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73" fontId="62" fillId="0" borderId="0" applyFont="0" applyFill="0" applyBorder="0" applyAlignment="0" applyProtection="0"/>
    <xf numFmtId="185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6" fontId="62" fillId="0" borderId="0" applyFont="0" applyFill="0" applyBorder="0" applyAlignment="0" applyProtection="0"/>
    <xf numFmtId="188" fontId="62" fillId="0" borderId="0" applyFont="0" applyFill="0" applyBorder="0" applyAlignment="0" applyProtection="0"/>
    <xf numFmtId="186" fontId="62" fillId="0" borderId="0" applyFont="0" applyFill="0" applyBorder="0" applyAlignment="0" applyProtection="0"/>
    <xf numFmtId="188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7" fontId="62" fillId="0" borderId="0" applyFont="0" applyFill="0" applyBorder="0" applyAlignment="0" applyProtection="0"/>
    <xf numFmtId="187" fontId="62" fillId="0" borderId="0" applyFont="0" applyFill="0" applyBorder="0" applyAlignment="0" applyProtection="0"/>
    <xf numFmtId="186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6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6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6" fontId="62" fillId="0" borderId="0" applyFont="0" applyFill="0" applyBorder="0" applyAlignment="0" applyProtection="0"/>
    <xf numFmtId="169" fontId="38" fillId="0" borderId="0" applyFont="0" applyFill="0" applyBorder="0" applyAlignment="0" applyProtection="0"/>
    <xf numFmtId="189" fontId="62" fillId="0" borderId="0" applyFont="0" applyFill="0" applyBorder="0" applyAlignment="0" applyProtection="0"/>
    <xf numFmtId="189" fontId="62" fillId="0" borderId="0" applyFont="0" applyFill="0" applyBorder="0" applyAlignment="0" applyProtection="0"/>
    <xf numFmtId="169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89" fontId="62" fillId="0" borderId="0" applyFont="0" applyFill="0" applyBorder="0" applyAlignment="0" applyProtection="0"/>
    <xf numFmtId="189" fontId="62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73" fontId="63" fillId="0" borderId="0" applyFont="0" applyFill="0" applyBorder="0" applyAlignment="0" applyProtection="0"/>
    <xf numFmtId="190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41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176" fontId="63" fillId="0" borderId="0" applyFont="0" applyFill="0" applyBorder="0" applyAlignment="0" applyProtection="0"/>
    <xf numFmtId="196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176" fontId="63" fillId="0" borderId="0" applyFont="0" applyFill="0" applyBorder="0" applyAlignment="0" applyProtection="0"/>
    <xf numFmtId="195" fontId="62" fillId="0" borderId="0" applyFont="0" applyFill="0" applyBorder="0" applyAlignment="0" applyProtection="0"/>
    <xf numFmtId="197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8" fontId="62" fillId="0" borderId="0" applyFont="0" applyFill="0" applyBorder="0" applyAlignment="0" applyProtection="0"/>
    <xf numFmtId="169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199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199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7" fontId="62" fillId="0" borderId="0" applyFont="0" applyFill="0" applyBorder="0" applyAlignment="0" applyProtection="0"/>
    <xf numFmtId="197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172" fontId="38" fillId="0" borderId="0" applyFont="0" applyFill="0" applyBorder="0" applyAlignment="0" applyProtection="0"/>
    <xf numFmtId="200" fontId="62" fillId="0" borderId="0" applyFont="0" applyFill="0" applyBorder="0" applyAlignment="0" applyProtection="0"/>
    <xf numFmtId="200" fontId="62" fillId="0" borderId="0" applyFont="0" applyFill="0" applyBorder="0" applyAlignment="0" applyProtection="0"/>
    <xf numFmtId="172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200" fontId="62" fillId="0" borderId="0" applyFont="0" applyFill="0" applyBorder="0" applyAlignment="0" applyProtection="0"/>
    <xf numFmtId="200" fontId="62" fillId="0" borderId="0" applyFont="0" applyFill="0" applyBorder="0" applyAlignment="0" applyProtection="0"/>
    <xf numFmtId="172" fontId="38" fillId="0" borderId="0" applyFont="0" applyFill="0" applyBorder="0" applyAlignment="0" applyProtection="0"/>
    <xf numFmtId="41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8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77" fontId="63" fillId="0" borderId="0" applyFont="0" applyFill="0" applyBorder="0" applyAlignment="0" applyProtection="0"/>
    <xf numFmtId="179" fontId="62" fillId="0" borderId="0" applyFont="0" applyFill="0" applyBorder="0" applyAlignment="0" applyProtection="0"/>
    <xf numFmtId="177" fontId="63" fillId="0" borderId="0" applyFont="0" applyFill="0" applyBorder="0" applyAlignment="0" applyProtection="0"/>
    <xf numFmtId="177" fontId="63" fillId="0" borderId="0" applyFont="0" applyFill="0" applyBorder="0" applyAlignment="0" applyProtection="0"/>
    <xf numFmtId="178" fontId="62" fillId="0" borderId="0" applyFont="0" applyFill="0" applyBorder="0" applyAlignment="0" applyProtection="0"/>
    <xf numFmtId="178" fontId="62" fillId="0" borderId="0" applyFont="0" applyFill="0" applyBorder="0" applyAlignment="0" applyProtection="0"/>
    <xf numFmtId="179" fontId="62" fillId="0" borderId="0" applyFont="0" applyFill="0" applyBorder="0" applyAlignment="0" applyProtection="0"/>
    <xf numFmtId="42" fontId="62" fillId="0" borderId="0" applyFont="0" applyFill="0" applyBorder="0" applyAlignment="0" applyProtection="0"/>
    <xf numFmtId="42" fontId="62" fillId="0" borderId="0" applyFont="0" applyFill="0" applyBorder="0" applyAlignment="0" applyProtection="0"/>
    <xf numFmtId="179" fontId="62" fillId="0" borderId="0" applyFont="0" applyFill="0" applyBorder="0" applyAlignment="0" applyProtection="0"/>
    <xf numFmtId="191" fontId="62" fillId="0" borderId="0" applyFont="0" applyFill="0" applyBorder="0" applyAlignment="0" applyProtection="0"/>
    <xf numFmtId="177" fontId="63" fillId="0" borderId="0" applyFont="0" applyFill="0" applyBorder="0" applyAlignment="0" applyProtection="0"/>
    <xf numFmtId="177" fontId="62" fillId="0" borderId="0" applyFont="0" applyFill="0" applyBorder="0" applyAlignment="0" applyProtection="0"/>
    <xf numFmtId="192" fontId="38" fillId="0" borderId="0" applyFont="0" applyFill="0" applyBorder="0" applyAlignment="0" applyProtection="0"/>
    <xf numFmtId="191" fontId="62" fillId="0" borderId="0" applyFont="0" applyFill="0" applyBorder="0" applyAlignment="0" applyProtection="0"/>
    <xf numFmtId="191" fontId="62" fillId="0" borderId="0" applyFont="0" applyFill="0" applyBorder="0" applyAlignment="0" applyProtection="0"/>
    <xf numFmtId="192" fontId="38" fillId="0" borderId="0" applyFont="0" applyFill="0" applyBorder="0" applyAlignment="0" applyProtection="0"/>
    <xf numFmtId="193" fontId="38" fillId="0" borderId="0" applyFont="0" applyFill="0" applyBorder="0" applyAlignment="0" applyProtection="0"/>
    <xf numFmtId="191" fontId="62" fillId="0" borderId="0" applyFont="0" applyFill="0" applyBorder="0" applyAlignment="0" applyProtection="0"/>
    <xf numFmtId="191" fontId="62" fillId="0" borderId="0" applyFont="0" applyFill="0" applyBorder="0" applyAlignment="0" applyProtection="0"/>
    <xf numFmtId="192" fontId="38" fillId="0" borderId="0" applyFont="0" applyFill="0" applyBorder="0" applyAlignment="0" applyProtection="0"/>
    <xf numFmtId="191" fontId="62" fillId="0" borderId="0" applyFont="0" applyFill="0" applyBorder="0" applyAlignment="0" applyProtection="0"/>
    <xf numFmtId="191" fontId="62" fillId="0" borderId="0" applyFont="0" applyFill="0" applyBorder="0" applyAlignment="0" applyProtection="0"/>
    <xf numFmtId="177" fontId="62" fillId="0" borderId="0" applyFont="0" applyFill="0" applyBorder="0" applyAlignment="0" applyProtection="0"/>
    <xf numFmtId="177" fontId="62" fillId="0" borderId="0" applyFont="0" applyFill="0" applyBorder="0" applyAlignment="0" applyProtection="0"/>
    <xf numFmtId="193" fontId="38" fillId="0" borderId="0" applyFont="0" applyFill="0" applyBorder="0" applyAlignment="0" applyProtection="0"/>
    <xf numFmtId="194" fontId="62" fillId="0" borderId="0" applyFont="0" applyFill="0" applyBorder="0" applyAlignment="0" applyProtection="0"/>
    <xf numFmtId="194" fontId="62" fillId="0" borderId="0" applyFont="0" applyFill="0" applyBorder="0" applyAlignment="0" applyProtection="0"/>
    <xf numFmtId="193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94" fontId="62" fillId="0" borderId="0" applyFont="0" applyFill="0" applyBorder="0" applyAlignment="0" applyProtection="0"/>
    <xf numFmtId="194" fontId="62" fillId="0" borderId="0" applyFont="0" applyFill="0" applyBorder="0" applyAlignment="0" applyProtection="0"/>
    <xf numFmtId="193" fontId="38" fillId="0" borderId="0" applyFont="0" applyFill="0" applyBorder="0" applyAlignment="0" applyProtection="0"/>
    <xf numFmtId="42" fontId="62" fillId="0" borderId="0" applyFont="0" applyFill="0" applyBorder="0" applyAlignment="0" applyProtection="0"/>
    <xf numFmtId="169" fontId="63" fillId="0" borderId="0" applyFont="0" applyFill="0" applyBorder="0" applyAlignment="0" applyProtection="0"/>
    <xf numFmtId="173" fontId="63" fillId="0" borderId="0" applyFont="0" applyFill="0" applyBorder="0" applyAlignment="0" applyProtection="0"/>
    <xf numFmtId="41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176" fontId="63" fillId="0" borderId="0" applyFont="0" applyFill="0" applyBorder="0" applyAlignment="0" applyProtection="0"/>
    <xf numFmtId="196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176" fontId="63" fillId="0" borderId="0" applyFont="0" applyFill="0" applyBorder="0" applyAlignment="0" applyProtection="0"/>
    <xf numFmtId="195" fontId="62" fillId="0" borderId="0" applyFont="0" applyFill="0" applyBorder="0" applyAlignment="0" applyProtection="0"/>
    <xf numFmtId="197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8" fontId="62" fillId="0" borderId="0" applyFont="0" applyFill="0" applyBorder="0" applyAlignment="0" applyProtection="0"/>
    <xf numFmtId="169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199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199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7" fontId="62" fillId="0" borderId="0" applyFont="0" applyFill="0" applyBorder="0" applyAlignment="0" applyProtection="0"/>
    <xf numFmtId="197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172" fontId="38" fillId="0" borderId="0" applyFont="0" applyFill="0" applyBorder="0" applyAlignment="0" applyProtection="0"/>
    <xf numFmtId="200" fontId="62" fillId="0" borderId="0" applyFont="0" applyFill="0" applyBorder="0" applyAlignment="0" applyProtection="0"/>
    <xf numFmtId="200" fontId="62" fillId="0" borderId="0" applyFont="0" applyFill="0" applyBorder="0" applyAlignment="0" applyProtection="0"/>
    <xf numFmtId="172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200" fontId="62" fillId="0" borderId="0" applyFont="0" applyFill="0" applyBorder="0" applyAlignment="0" applyProtection="0"/>
    <xf numFmtId="200" fontId="62" fillId="0" borderId="0" applyFont="0" applyFill="0" applyBorder="0" applyAlignment="0" applyProtection="0"/>
    <xf numFmtId="172" fontId="38" fillId="0" borderId="0" applyFont="0" applyFill="0" applyBorder="0" applyAlignment="0" applyProtection="0"/>
    <xf numFmtId="41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8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5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6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6" fontId="62" fillId="0" borderId="0" applyFont="0" applyFill="0" applyBorder="0" applyAlignment="0" applyProtection="0"/>
    <xf numFmtId="185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185" fontId="62" fillId="0" borderId="0" applyFont="0" applyFill="0" applyBorder="0" applyAlignment="0" applyProtection="0"/>
    <xf numFmtId="185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7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73" fontId="62" fillId="0" borderId="0" applyFont="0" applyFill="0" applyBorder="0" applyAlignment="0" applyProtection="0"/>
    <xf numFmtId="185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6" fontId="62" fillId="0" borderId="0" applyFont="0" applyFill="0" applyBorder="0" applyAlignment="0" applyProtection="0"/>
    <xf numFmtId="188" fontId="62" fillId="0" borderId="0" applyFont="0" applyFill="0" applyBorder="0" applyAlignment="0" applyProtection="0"/>
    <xf numFmtId="186" fontId="62" fillId="0" borderId="0" applyFont="0" applyFill="0" applyBorder="0" applyAlignment="0" applyProtection="0"/>
    <xf numFmtId="188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7" fontId="62" fillId="0" borderId="0" applyFont="0" applyFill="0" applyBorder="0" applyAlignment="0" applyProtection="0"/>
    <xf numFmtId="187" fontId="62" fillId="0" borderId="0" applyFont="0" applyFill="0" applyBorder="0" applyAlignment="0" applyProtection="0"/>
    <xf numFmtId="186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6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6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6" fontId="62" fillId="0" borderId="0" applyFont="0" applyFill="0" applyBorder="0" applyAlignment="0" applyProtection="0"/>
    <xf numFmtId="169" fontId="38" fillId="0" borderId="0" applyFont="0" applyFill="0" applyBorder="0" applyAlignment="0" applyProtection="0"/>
    <xf numFmtId="189" fontId="62" fillId="0" borderId="0" applyFont="0" applyFill="0" applyBorder="0" applyAlignment="0" applyProtection="0"/>
    <xf numFmtId="189" fontId="62" fillId="0" borderId="0" applyFont="0" applyFill="0" applyBorder="0" applyAlignment="0" applyProtection="0"/>
    <xf numFmtId="169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89" fontId="62" fillId="0" borderId="0" applyFont="0" applyFill="0" applyBorder="0" applyAlignment="0" applyProtection="0"/>
    <xf numFmtId="189" fontId="62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90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69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165" fontId="38" fillId="0" borderId="0" applyFont="0" applyFill="0" applyBorder="0" applyAlignment="0" applyProtection="0"/>
    <xf numFmtId="182" fontId="63" fillId="0" borderId="0" applyFont="0" applyFill="0" applyBorder="0" applyAlignment="0" applyProtection="0"/>
    <xf numFmtId="182" fontId="63" fillId="0" borderId="0" applyFont="0" applyFill="0" applyBorder="0" applyAlignment="0" applyProtection="0"/>
    <xf numFmtId="165" fontId="38" fillId="0" borderId="0" applyFont="0" applyFill="0" applyBorder="0" applyAlignment="0" applyProtection="0"/>
    <xf numFmtId="183" fontId="38" fillId="0" borderId="0" applyFont="0" applyFill="0" applyBorder="0" applyAlignment="0" applyProtection="0"/>
    <xf numFmtId="182" fontId="63" fillId="0" borderId="0" applyFont="0" applyFill="0" applyBorder="0" applyAlignment="0" applyProtection="0"/>
    <xf numFmtId="182" fontId="63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59" fillId="0" borderId="0"/>
    <xf numFmtId="0" fontId="59" fillId="0" borderId="0"/>
    <xf numFmtId="172" fontId="63" fillId="0" borderId="0" applyFont="0" applyFill="0" applyBorder="0" applyAlignment="0" applyProtection="0"/>
    <xf numFmtId="0" fontId="61" fillId="0" borderId="0"/>
    <xf numFmtId="0" fontId="61" fillId="0" borderId="0"/>
    <xf numFmtId="0" fontId="60" fillId="0" borderId="0" applyNumberFormat="0" applyFill="0" applyBorder="0" applyAlignment="0" applyProtection="0"/>
    <xf numFmtId="42" fontId="62" fillId="0" borderId="0" applyFont="0" applyFill="0" applyBorder="0" applyAlignment="0" applyProtection="0"/>
    <xf numFmtId="42" fontId="62" fillId="0" borderId="0" applyFont="0" applyFill="0" applyBorder="0" applyAlignment="0" applyProtection="0"/>
    <xf numFmtId="179" fontId="62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40" fillId="0" borderId="0"/>
    <xf numFmtId="0" fontId="59" fillId="0" borderId="0"/>
    <xf numFmtId="0" fontId="61" fillId="0" borderId="0"/>
    <xf numFmtId="0" fontId="40" fillId="0" borderId="0"/>
    <xf numFmtId="0" fontId="40" fillId="0" borderId="0"/>
    <xf numFmtId="0" fontId="59" fillId="0" borderId="0"/>
    <xf numFmtId="0" fontId="61" fillId="0" borderId="0"/>
    <xf numFmtId="201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169" fontId="60" fillId="0" borderId="0" applyFont="0" applyFill="0" applyBorder="0" applyAlignment="0" applyProtection="0"/>
    <xf numFmtId="0" fontId="59" fillId="0" borderId="0"/>
    <xf numFmtId="0" fontId="59" fillId="0" borderId="0"/>
    <xf numFmtId="0" fontId="61" fillId="0" borderId="0"/>
    <xf numFmtId="0" fontId="61" fillId="0" borderId="0"/>
    <xf numFmtId="3" fontId="59" fillId="0" borderId="1"/>
    <xf numFmtId="203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191" fontId="62" fillId="0" borderId="0" applyFont="0" applyFill="0" applyBorder="0" applyAlignment="0" applyProtection="0"/>
    <xf numFmtId="177" fontId="63" fillId="0" borderId="0" applyFont="0" applyFill="0" applyBorder="0" applyAlignment="0" applyProtection="0"/>
    <xf numFmtId="177" fontId="62" fillId="0" borderId="0" applyFont="0" applyFill="0" applyBorder="0" applyAlignment="0" applyProtection="0"/>
    <xf numFmtId="192" fontId="38" fillId="0" borderId="0" applyFont="0" applyFill="0" applyBorder="0" applyAlignment="0" applyProtection="0"/>
    <xf numFmtId="191" fontId="62" fillId="0" borderId="0" applyFont="0" applyFill="0" applyBorder="0" applyAlignment="0" applyProtection="0"/>
    <xf numFmtId="191" fontId="62" fillId="0" borderId="0" applyFont="0" applyFill="0" applyBorder="0" applyAlignment="0" applyProtection="0"/>
    <xf numFmtId="192" fontId="38" fillId="0" borderId="0" applyFont="0" applyFill="0" applyBorder="0" applyAlignment="0" applyProtection="0"/>
    <xf numFmtId="193" fontId="38" fillId="0" borderId="0" applyFont="0" applyFill="0" applyBorder="0" applyAlignment="0" applyProtection="0"/>
    <xf numFmtId="191" fontId="62" fillId="0" borderId="0" applyFont="0" applyFill="0" applyBorder="0" applyAlignment="0" applyProtection="0"/>
    <xf numFmtId="191" fontId="62" fillId="0" borderId="0" applyFont="0" applyFill="0" applyBorder="0" applyAlignment="0" applyProtection="0"/>
    <xf numFmtId="192" fontId="38" fillId="0" borderId="0" applyFont="0" applyFill="0" applyBorder="0" applyAlignment="0" applyProtection="0"/>
    <xf numFmtId="191" fontId="62" fillId="0" borderId="0" applyFont="0" applyFill="0" applyBorder="0" applyAlignment="0" applyProtection="0"/>
    <xf numFmtId="191" fontId="62" fillId="0" borderId="0" applyFont="0" applyFill="0" applyBorder="0" applyAlignment="0" applyProtection="0"/>
    <xf numFmtId="177" fontId="62" fillId="0" borderId="0" applyFont="0" applyFill="0" applyBorder="0" applyAlignment="0" applyProtection="0"/>
    <xf numFmtId="177" fontId="62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2" fillId="0" borderId="0" applyFont="0" applyFill="0" applyBorder="0" applyAlignment="0" applyProtection="0"/>
    <xf numFmtId="0" fontId="59" fillId="0" borderId="0"/>
    <xf numFmtId="193" fontId="38" fillId="0" borderId="0" applyFont="0" applyFill="0" applyBorder="0" applyAlignment="0" applyProtection="0"/>
    <xf numFmtId="194" fontId="62" fillId="0" borderId="0" applyFont="0" applyFill="0" applyBorder="0" applyAlignment="0" applyProtection="0"/>
    <xf numFmtId="194" fontId="62" fillId="0" borderId="0" applyFont="0" applyFill="0" applyBorder="0" applyAlignment="0" applyProtection="0"/>
    <xf numFmtId="193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94" fontId="62" fillId="0" borderId="0" applyFont="0" applyFill="0" applyBorder="0" applyAlignment="0" applyProtection="0"/>
    <xf numFmtId="194" fontId="62" fillId="0" borderId="0" applyFont="0" applyFill="0" applyBorder="0" applyAlignment="0" applyProtection="0"/>
    <xf numFmtId="193" fontId="38" fillId="0" borderId="0" applyFont="0" applyFill="0" applyBorder="0" applyAlignment="0" applyProtection="0"/>
    <xf numFmtId="0" fontId="59" fillId="0" borderId="0"/>
    <xf numFmtId="0" fontId="60" fillId="0" borderId="0" applyNumberFormat="0" applyFill="0" applyBorder="0" applyAlignment="0" applyProtection="0"/>
    <xf numFmtId="0" fontId="59" fillId="0" borderId="0"/>
    <xf numFmtId="0" fontId="2" fillId="4" borderId="0"/>
    <xf numFmtId="0" fontId="61" fillId="0" borderId="0"/>
    <xf numFmtId="0" fontId="59" fillId="0" borderId="0"/>
    <xf numFmtId="0" fontId="61" fillId="0" borderId="0"/>
    <xf numFmtId="0" fontId="61" fillId="0" borderId="0"/>
    <xf numFmtId="0" fontId="60" fillId="0" borderId="0" applyNumberFormat="0" applyFill="0" applyBorder="0" applyAlignment="0" applyProtection="0"/>
    <xf numFmtId="172" fontId="63" fillId="0" borderId="0" applyFont="0" applyFill="0" applyBorder="0" applyAlignment="0" applyProtection="0"/>
    <xf numFmtId="0" fontId="61" fillId="0" borderId="0"/>
    <xf numFmtId="0" fontId="59" fillId="0" borderId="0"/>
    <xf numFmtId="0" fontId="59" fillId="0" borderId="0"/>
    <xf numFmtId="0" fontId="59" fillId="0" borderId="0"/>
    <xf numFmtId="0" fontId="61" fillId="0" borderId="0"/>
    <xf numFmtId="0" fontId="59" fillId="0" borderId="0"/>
    <xf numFmtId="3" fontId="59" fillId="0" borderId="1"/>
    <xf numFmtId="0" fontId="61" fillId="0" borderId="0"/>
    <xf numFmtId="0" fontId="59" fillId="0" borderId="0"/>
    <xf numFmtId="169" fontId="63" fillId="0" borderId="0" applyFont="0" applyFill="0" applyBorder="0" applyAlignment="0" applyProtection="0"/>
    <xf numFmtId="41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176" fontId="63" fillId="0" borderId="0" applyFont="0" applyFill="0" applyBorder="0" applyAlignment="0" applyProtection="0"/>
    <xf numFmtId="196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176" fontId="63" fillId="0" borderId="0" applyFont="0" applyFill="0" applyBorder="0" applyAlignment="0" applyProtection="0"/>
    <xf numFmtId="195" fontId="62" fillId="0" borderId="0" applyFont="0" applyFill="0" applyBorder="0" applyAlignment="0" applyProtection="0"/>
    <xf numFmtId="197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8" fontId="62" fillId="0" borderId="0" applyFont="0" applyFill="0" applyBorder="0" applyAlignment="0" applyProtection="0"/>
    <xf numFmtId="169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199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199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7" fontId="62" fillId="0" borderId="0" applyFont="0" applyFill="0" applyBorder="0" applyAlignment="0" applyProtection="0"/>
    <xf numFmtId="197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172" fontId="38" fillId="0" borderId="0" applyFont="0" applyFill="0" applyBorder="0" applyAlignment="0" applyProtection="0"/>
    <xf numFmtId="200" fontId="62" fillId="0" borderId="0" applyFont="0" applyFill="0" applyBorder="0" applyAlignment="0" applyProtection="0"/>
    <xf numFmtId="200" fontId="62" fillId="0" borderId="0" applyFont="0" applyFill="0" applyBorder="0" applyAlignment="0" applyProtection="0"/>
    <xf numFmtId="172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200" fontId="62" fillId="0" borderId="0" applyFont="0" applyFill="0" applyBorder="0" applyAlignment="0" applyProtection="0"/>
    <xf numFmtId="200" fontId="62" fillId="0" borderId="0" applyFont="0" applyFill="0" applyBorder="0" applyAlignment="0" applyProtection="0"/>
    <xf numFmtId="172" fontId="38" fillId="0" borderId="0" applyFont="0" applyFill="0" applyBorder="0" applyAlignment="0" applyProtection="0"/>
    <xf numFmtId="41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8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5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6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6" fontId="62" fillId="0" borderId="0" applyFont="0" applyFill="0" applyBorder="0" applyAlignment="0" applyProtection="0"/>
    <xf numFmtId="185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185" fontId="62" fillId="0" borderId="0" applyFont="0" applyFill="0" applyBorder="0" applyAlignment="0" applyProtection="0"/>
    <xf numFmtId="185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7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73" fontId="62" fillId="0" borderId="0" applyFont="0" applyFill="0" applyBorder="0" applyAlignment="0" applyProtection="0"/>
    <xf numFmtId="185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6" fontId="62" fillId="0" borderId="0" applyFont="0" applyFill="0" applyBorder="0" applyAlignment="0" applyProtection="0"/>
    <xf numFmtId="188" fontId="62" fillId="0" borderId="0" applyFont="0" applyFill="0" applyBorder="0" applyAlignment="0" applyProtection="0"/>
    <xf numFmtId="186" fontId="62" fillId="0" borderId="0" applyFont="0" applyFill="0" applyBorder="0" applyAlignment="0" applyProtection="0"/>
    <xf numFmtId="188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7" fontId="62" fillId="0" borderId="0" applyFont="0" applyFill="0" applyBorder="0" applyAlignment="0" applyProtection="0"/>
    <xf numFmtId="187" fontId="62" fillId="0" borderId="0" applyFont="0" applyFill="0" applyBorder="0" applyAlignment="0" applyProtection="0"/>
    <xf numFmtId="186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6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6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6" fontId="62" fillId="0" borderId="0" applyFont="0" applyFill="0" applyBorder="0" applyAlignment="0" applyProtection="0"/>
    <xf numFmtId="169" fontId="38" fillId="0" borderId="0" applyFont="0" applyFill="0" applyBorder="0" applyAlignment="0" applyProtection="0"/>
    <xf numFmtId="189" fontId="62" fillId="0" borderId="0" applyFont="0" applyFill="0" applyBorder="0" applyAlignment="0" applyProtection="0"/>
    <xf numFmtId="189" fontId="62" fillId="0" borderId="0" applyFont="0" applyFill="0" applyBorder="0" applyAlignment="0" applyProtection="0"/>
    <xf numFmtId="169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89" fontId="62" fillId="0" borderId="0" applyFont="0" applyFill="0" applyBorder="0" applyAlignment="0" applyProtection="0"/>
    <xf numFmtId="189" fontId="62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90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165" fontId="38" fillId="0" borderId="0" applyFont="0" applyFill="0" applyBorder="0" applyAlignment="0" applyProtection="0"/>
    <xf numFmtId="182" fontId="63" fillId="0" borderId="0" applyFont="0" applyFill="0" applyBorder="0" applyAlignment="0" applyProtection="0"/>
    <xf numFmtId="182" fontId="63" fillId="0" borderId="0" applyFont="0" applyFill="0" applyBorder="0" applyAlignment="0" applyProtection="0"/>
    <xf numFmtId="165" fontId="38" fillId="0" borderId="0" applyFont="0" applyFill="0" applyBorder="0" applyAlignment="0" applyProtection="0"/>
    <xf numFmtId="183" fontId="38" fillId="0" borderId="0" applyFont="0" applyFill="0" applyBorder="0" applyAlignment="0" applyProtection="0"/>
    <xf numFmtId="182" fontId="63" fillId="0" borderId="0" applyFont="0" applyFill="0" applyBorder="0" applyAlignment="0" applyProtection="0"/>
    <xf numFmtId="182" fontId="63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63" fillId="0" borderId="0" applyFont="0" applyFill="0" applyBorder="0" applyAlignment="0" applyProtection="0"/>
    <xf numFmtId="42" fontId="62" fillId="0" borderId="0" applyFont="0" applyFill="0" applyBorder="0" applyAlignment="0" applyProtection="0"/>
    <xf numFmtId="0" fontId="61" fillId="0" borderId="0"/>
    <xf numFmtId="0" fontId="60" fillId="0" borderId="0" applyNumberFormat="0" applyFill="0" applyBorder="0" applyAlignment="0" applyProtection="0"/>
    <xf numFmtId="0" fontId="61" fillId="0" borderId="0"/>
    <xf numFmtId="0" fontId="60" fillId="0" borderId="0" applyNumberFormat="0" applyFill="0" applyBorder="0" applyAlignment="0" applyProtection="0"/>
    <xf numFmtId="0" fontId="61" fillId="0" borderId="0"/>
    <xf numFmtId="0" fontId="60" fillId="0" borderId="0" applyNumberFormat="0" applyFill="0" applyBorder="0" applyAlignment="0" applyProtection="0"/>
    <xf numFmtId="0" fontId="40" fillId="0" borderId="0"/>
    <xf numFmtId="0" fontId="60" fillId="0" borderId="0" applyNumberFormat="0" applyFill="0" applyBorder="0" applyAlignment="0" applyProtection="0"/>
    <xf numFmtId="0" fontId="61" fillId="0" borderId="0"/>
    <xf numFmtId="0" fontId="61" fillId="0" borderId="0"/>
    <xf numFmtId="0" fontId="61" fillId="0" borderId="0"/>
    <xf numFmtId="182" fontId="63" fillId="0" borderId="0" applyFont="0" applyFill="0" applyBorder="0" applyAlignment="0" applyProtection="0"/>
    <xf numFmtId="0" fontId="61" fillId="0" borderId="0"/>
    <xf numFmtId="0" fontId="59" fillId="0" borderId="0"/>
    <xf numFmtId="0" fontId="60" fillId="0" borderId="0" applyNumberFormat="0" applyFill="0" applyBorder="0" applyAlignment="0" applyProtection="0"/>
    <xf numFmtId="0" fontId="59" fillId="0" borderId="0"/>
    <xf numFmtId="0" fontId="61" fillId="0" borderId="0"/>
    <xf numFmtId="0" fontId="61" fillId="0" borderId="0"/>
    <xf numFmtId="0" fontId="60" fillId="0" borderId="0" applyNumberFormat="0" applyFill="0" applyBorder="0" applyAlignment="0" applyProtection="0"/>
    <xf numFmtId="205" fontId="67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9" fillId="0" borderId="0"/>
    <xf numFmtId="0" fontId="27" fillId="0" borderId="0"/>
    <xf numFmtId="206" fontId="70" fillId="0" borderId="0"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2" fillId="0" borderId="0"/>
    <xf numFmtId="0" fontId="72" fillId="0" borderId="0"/>
    <xf numFmtId="0" fontId="72" fillId="0" borderId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2" fillId="0" borderId="0"/>
    <xf numFmtId="1" fontId="73" fillId="0" borderId="1" applyBorder="0" applyAlignment="0">
      <alignment horizontal="center"/>
    </xf>
    <xf numFmtId="207" fontId="74" fillId="0" borderId="0" applyFont="0" applyFill="0" applyBorder="0" applyAlignment="0" applyProtection="0"/>
    <xf numFmtId="41" fontId="2" fillId="0" borderId="0" applyFont="0" applyFill="0" applyBorder="0" applyAlignment="0"/>
    <xf numFmtId="3" fontId="41" fillId="0" borderId="1"/>
    <xf numFmtId="208" fontId="74" fillId="0" borderId="0" applyFont="0" applyFill="0" applyBorder="0" applyAlignment="0" applyProtection="0"/>
    <xf numFmtId="3" fontId="41" fillId="0" borderId="1"/>
    <xf numFmtId="10" fontId="74" fillId="0" borderId="0" applyFont="0" applyFill="0" applyBorder="0" applyAlignment="0" applyProtection="0"/>
    <xf numFmtId="205" fontId="67" fillId="0" borderId="0" applyFont="0" applyFill="0" applyBorder="0" applyAlignment="0" applyProtection="0"/>
    <xf numFmtId="0" fontId="75" fillId="4" borderId="0"/>
    <xf numFmtId="0" fontId="75" fillId="4" borderId="0"/>
    <xf numFmtId="0" fontId="75" fillId="5" borderId="0"/>
    <xf numFmtId="0" fontId="75" fillId="4" borderId="0"/>
    <xf numFmtId="0" fontId="76" fillId="0" borderId="0"/>
    <xf numFmtId="0" fontId="77" fillId="6" borderId="31" applyFont="0" applyFill="0" applyAlignment="0">
      <alignment vertical="center" wrapText="1"/>
    </xf>
    <xf numFmtId="9" fontId="78" fillId="0" borderId="0" applyBorder="0" applyAlignment="0" applyProtection="0"/>
    <xf numFmtId="0" fontId="79" fillId="4" borderId="0"/>
    <xf numFmtId="0" fontId="79" fillId="5" borderId="0"/>
    <xf numFmtId="0" fontId="39" fillId="0" borderId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1" fillId="0" borderId="1">
      <alignment horizontal="center" vertical="center"/>
    </xf>
    <xf numFmtId="209" fontId="2" fillId="4" borderId="32" applyNumberFormat="0" applyFill="0" applyBorder="0">
      <alignment vertical="top" wrapText="1"/>
    </xf>
    <xf numFmtId="0" fontId="82" fillId="4" borderId="0"/>
    <xf numFmtId="0" fontId="82" fillId="5" borderId="0"/>
    <xf numFmtId="0" fontId="83" fillId="0" borderId="0">
      <alignment wrapText="1"/>
    </xf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60" fillId="0" borderId="0"/>
    <xf numFmtId="0" fontId="84" fillId="17" borderId="0" applyNumberFormat="0" applyBorder="0" applyAlignment="0" applyProtection="0"/>
    <xf numFmtId="0" fontId="84" fillId="17" borderId="0" applyNumberFormat="0" applyBorder="0" applyAlignment="0" applyProtection="0"/>
    <xf numFmtId="0" fontId="84" fillId="17" borderId="0" applyNumberFormat="0" applyBorder="0" applyAlignment="0" applyProtection="0"/>
    <xf numFmtId="0" fontId="84" fillId="17" borderId="0" applyNumberFormat="0" applyBorder="0" applyAlignment="0" applyProtection="0"/>
    <xf numFmtId="0" fontId="84" fillId="17" borderId="0" applyNumberFormat="0" applyBorder="0" applyAlignment="0" applyProtection="0"/>
    <xf numFmtId="0" fontId="84" fillId="17" borderId="0" applyNumberFormat="0" applyBorder="0" applyAlignment="0" applyProtection="0"/>
    <xf numFmtId="0" fontId="84" fillId="17" borderId="0" applyNumberFormat="0" applyBorder="0" applyAlignment="0" applyProtection="0"/>
    <xf numFmtId="0" fontId="84" fillId="17" borderId="0" applyNumberFormat="0" applyBorder="0" applyAlignment="0" applyProtection="0"/>
    <xf numFmtId="0" fontId="84" fillId="17" borderId="0" applyNumberFormat="0" applyBorder="0" applyAlignment="0" applyProtection="0"/>
    <xf numFmtId="0" fontId="84" fillId="17" borderId="0" applyNumberFormat="0" applyBorder="0" applyAlignment="0" applyProtection="0"/>
    <xf numFmtId="0" fontId="84" fillId="17" borderId="0" applyNumberFormat="0" applyBorder="0" applyAlignment="0" applyProtection="0"/>
    <xf numFmtId="0" fontId="84" fillId="17" borderId="0" applyNumberFormat="0" applyBorder="0" applyAlignment="0" applyProtection="0"/>
    <xf numFmtId="0" fontId="84" fillId="17" borderId="0" applyNumberFormat="0" applyBorder="0" applyAlignment="0" applyProtection="0"/>
    <xf numFmtId="0" fontId="84" fillId="17" borderId="0" applyNumberFormat="0" applyBorder="0" applyAlignment="0" applyProtection="0"/>
    <xf numFmtId="0" fontId="84" fillId="17" borderId="0" applyNumberFormat="0" applyBorder="0" applyAlignment="0" applyProtection="0"/>
    <xf numFmtId="0" fontId="84" fillId="17" borderId="0" applyNumberFormat="0" applyBorder="0" applyAlignment="0" applyProtection="0"/>
    <xf numFmtId="0" fontId="84" fillId="17" borderId="0" applyNumberFormat="0" applyBorder="0" applyAlignment="0" applyProtection="0"/>
    <xf numFmtId="0" fontId="84" fillId="17" borderId="0" applyNumberFormat="0" applyBorder="0" applyAlignment="0" applyProtection="0"/>
    <xf numFmtId="0" fontId="84" fillId="17" borderId="0" applyNumberFormat="0" applyBorder="0" applyAlignment="0" applyProtection="0"/>
    <xf numFmtId="0" fontId="84" fillId="17" borderId="0" applyNumberFormat="0" applyBorder="0" applyAlignment="0" applyProtection="0"/>
    <xf numFmtId="0" fontId="84" fillId="17" borderId="0" applyNumberFormat="0" applyBorder="0" applyAlignment="0" applyProtection="0"/>
    <xf numFmtId="0" fontId="84" fillId="17" borderId="0" applyNumberFormat="0" applyBorder="0" applyAlignment="0" applyProtection="0"/>
    <xf numFmtId="0" fontId="84" fillId="14" borderId="0" applyNumberFormat="0" applyBorder="0" applyAlignment="0" applyProtection="0"/>
    <xf numFmtId="0" fontId="84" fillId="14" borderId="0" applyNumberFormat="0" applyBorder="0" applyAlignment="0" applyProtection="0"/>
    <xf numFmtId="0" fontId="84" fillId="14" borderId="0" applyNumberFormat="0" applyBorder="0" applyAlignment="0" applyProtection="0"/>
    <xf numFmtId="0" fontId="84" fillId="14" borderId="0" applyNumberFormat="0" applyBorder="0" applyAlignment="0" applyProtection="0"/>
    <xf numFmtId="0" fontId="84" fillId="14" borderId="0" applyNumberFormat="0" applyBorder="0" applyAlignment="0" applyProtection="0"/>
    <xf numFmtId="0" fontId="84" fillId="14" borderId="0" applyNumberFormat="0" applyBorder="0" applyAlignment="0" applyProtection="0"/>
    <xf numFmtId="0" fontId="84" fillId="14" borderId="0" applyNumberFormat="0" applyBorder="0" applyAlignment="0" applyProtection="0"/>
    <xf numFmtId="0" fontId="84" fillId="14" borderId="0" applyNumberFormat="0" applyBorder="0" applyAlignment="0" applyProtection="0"/>
    <xf numFmtId="0" fontId="84" fillId="14" borderId="0" applyNumberFormat="0" applyBorder="0" applyAlignment="0" applyProtection="0"/>
    <xf numFmtId="0" fontId="84" fillId="14" borderId="0" applyNumberFormat="0" applyBorder="0" applyAlignment="0" applyProtection="0"/>
    <xf numFmtId="0" fontId="84" fillId="14" borderId="0" applyNumberFormat="0" applyBorder="0" applyAlignment="0" applyProtection="0"/>
    <xf numFmtId="0" fontId="84" fillId="14" borderId="0" applyNumberFormat="0" applyBorder="0" applyAlignment="0" applyProtection="0"/>
    <xf numFmtId="0" fontId="84" fillId="14" borderId="0" applyNumberFormat="0" applyBorder="0" applyAlignment="0" applyProtection="0"/>
    <xf numFmtId="0" fontId="84" fillId="14" borderId="0" applyNumberFormat="0" applyBorder="0" applyAlignment="0" applyProtection="0"/>
    <xf numFmtId="0" fontId="84" fillId="14" borderId="0" applyNumberFormat="0" applyBorder="0" applyAlignment="0" applyProtection="0"/>
    <xf numFmtId="0" fontId="84" fillId="14" borderId="0" applyNumberFormat="0" applyBorder="0" applyAlignment="0" applyProtection="0"/>
    <xf numFmtId="0" fontId="84" fillId="14" borderId="0" applyNumberFormat="0" applyBorder="0" applyAlignment="0" applyProtection="0"/>
    <xf numFmtId="0" fontId="84" fillId="14" borderId="0" applyNumberFormat="0" applyBorder="0" applyAlignment="0" applyProtection="0"/>
    <xf numFmtId="0" fontId="84" fillId="14" borderId="0" applyNumberFormat="0" applyBorder="0" applyAlignment="0" applyProtection="0"/>
    <xf numFmtId="0" fontId="84" fillId="14" borderId="0" applyNumberFormat="0" applyBorder="0" applyAlignment="0" applyProtection="0"/>
    <xf numFmtId="0" fontId="84" fillId="14" borderId="0" applyNumberFormat="0" applyBorder="0" applyAlignment="0" applyProtection="0"/>
    <xf numFmtId="0" fontId="84" fillId="14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19" borderId="0" applyNumberFormat="0" applyBorder="0" applyAlignment="0" applyProtection="0"/>
    <xf numFmtId="0" fontId="84" fillId="19" borderId="0" applyNumberFormat="0" applyBorder="0" applyAlignment="0" applyProtection="0"/>
    <xf numFmtId="0" fontId="84" fillId="19" borderId="0" applyNumberFormat="0" applyBorder="0" applyAlignment="0" applyProtection="0"/>
    <xf numFmtId="0" fontId="84" fillId="19" borderId="0" applyNumberFormat="0" applyBorder="0" applyAlignment="0" applyProtection="0"/>
    <xf numFmtId="0" fontId="84" fillId="19" borderId="0" applyNumberFormat="0" applyBorder="0" applyAlignment="0" applyProtection="0"/>
    <xf numFmtId="0" fontId="84" fillId="19" borderId="0" applyNumberFormat="0" applyBorder="0" applyAlignment="0" applyProtection="0"/>
    <xf numFmtId="0" fontId="84" fillId="19" borderId="0" applyNumberFormat="0" applyBorder="0" applyAlignment="0" applyProtection="0"/>
    <xf numFmtId="0" fontId="84" fillId="19" borderId="0" applyNumberFormat="0" applyBorder="0" applyAlignment="0" applyProtection="0"/>
    <xf numFmtId="0" fontId="84" fillId="19" borderId="0" applyNumberFormat="0" applyBorder="0" applyAlignment="0" applyProtection="0"/>
    <xf numFmtId="0" fontId="84" fillId="19" borderId="0" applyNumberFormat="0" applyBorder="0" applyAlignment="0" applyProtection="0"/>
    <xf numFmtId="0" fontId="84" fillId="19" borderId="0" applyNumberFormat="0" applyBorder="0" applyAlignment="0" applyProtection="0"/>
    <xf numFmtId="0" fontId="84" fillId="19" borderId="0" applyNumberFormat="0" applyBorder="0" applyAlignment="0" applyProtection="0"/>
    <xf numFmtId="0" fontId="84" fillId="19" borderId="0" applyNumberFormat="0" applyBorder="0" applyAlignment="0" applyProtection="0"/>
    <xf numFmtId="0" fontId="84" fillId="19" borderId="0" applyNumberFormat="0" applyBorder="0" applyAlignment="0" applyProtection="0"/>
    <xf numFmtId="0" fontId="84" fillId="19" borderId="0" applyNumberFormat="0" applyBorder="0" applyAlignment="0" applyProtection="0"/>
    <xf numFmtId="0" fontId="84" fillId="19" borderId="0" applyNumberFormat="0" applyBorder="0" applyAlignment="0" applyProtection="0"/>
    <xf numFmtId="0" fontId="84" fillId="19" borderId="0" applyNumberFormat="0" applyBorder="0" applyAlignment="0" applyProtection="0"/>
    <xf numFmtId="0" fontId="84" fillId="19" borderId="0" applyNumberFormat="0" applyBorder="0" applyAlignment="0" applyProtection="0"/>
    <xf numFmtId="0" fontId="84" fillId="19" borderId="0" applyNumberFormat="0" applyBorder="0" applyAlignment="0" applyProtection="0"/>
    <xf numFmtId="0" fontId="84" fillId="19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0" borderId="0" applyNumberFormat="0" applyBorder="0" applyAlignment="0" applyProtection="0"/>
    <xf numFmtId="0" fontId="84" fillId="20" borderId="0" applyNumberFormat="0" applyBorder="0" applyAlignment="0" applyProtection="0"/>
    <xf numFmtId="0" fontId="84" fillId="20" borderId="0" applyNumberFormat="0" applyBorder="0" applyAlignment="0" applyProtection="0"/>
    <xf numFmtId="0" fontId="84" fillId="20" borderId="0" applyNumberFormat="0" applyBorder="0" applyAlignment="0" applyProtection="0"/>
    <xf numFmtId="0" fontId="84" fillId="20" borderId="0" applyNumberFormat="0" applyBorder="0" applyAlignment="0" applyProtection="0"/>
    <xf numFmtId="0" fontId="84" fillId="20" borderId="0" applyNumberFormat="0" applyBorder="0" applyAlignment="0" applyProtection="0"/>
    <xf numFmtId="0" fontId="84" fillId="20" borderId="0" applyNumberFormat="0" applyBorder="0" applyAlignment="0" applyProtection="0"/>
    <xf numFmtId="0" fontId="84" fillId="20" borderId="0" applyNumberFormat="0" applyBorder="0" applyAlignment="0" applyProtection="0"/>
    <xf numFmtId="0" fontId="84" fillId="20" borderId="0" applyNumberFormat="0" applyBorder="0" applyAlignment="0" applyProtection="0"/>
    <xf numFmtId="0" fontId="84" fillId="20" borderId="0" applyNumberFormat="0" applyBorder="0" applyAlignment="0" applyProtection="0"/>
    <xf numFmtId="0" fontId="84" fillId="20" borderId="0" applyNumberFormat="0" applyBorder="0" applyAlignment="0" applyProtection="0"/>
    <xf numFmtId="0" fontId="84" fillId="20" borderId="0" applyNumberFormat="0" applyBorder="0" applyAlignment="0" applyProtection="0"/>
    <xf numFmtId="0" fontId="84" fillId="20" borderId="0" applyNumberFormat="0" applyBorder="0" applyAlignment="0" applyProtection="0"/>
    <xf numFmtId="0" fontId="84" fillId="20" borderId="0" applyNumberFormat="0" applyBorder="0" applyAlignment="0" applyProtection="0"/>
    <xf numFmtId="0" fontId="84" fillId="20" borderId="0" applyNumberFormat="0" applyBorder="0" applyAlignment="0" applyProtection="0"/>
    <xf numFmtId="0" fontId="84" fillId="20" borderId="0" applyNumberFormat="0" applyBorder="0" applyAlignment="0" applyProtection="0"/>
    <xf numFmtId="0" fontId="84" fillId="20" borderId="0" applyNumberFormat="0" applyBorder="0" applyAlignment="0" applyProtection="0"/>
    <xf numFmtId="0" fontId="84" fillId="20" borderId="0" applyNumberFormat="0" applyBorder="0" applyAlignment="0" applyProtection="0"/>
    <xf numFmtId="0" fontId="84" fillId="20" borderId="0" applyNumberFormat="0" applyBorder="0" applyAlignment="0" applyProtection="0"/>
    <xf numFmtId="0" fontId="84" fillId="20" borderId="0" applyNumberFormat="0" applyBorder="0" applyAlignment="0" applyProtection="0"/>
    <xf numFmtId="0" fontId="84" fillId="20" borderId="0" applyNumberFormat="0" applyBorder="0" applyAlignment="0" applyProtection="0"/>
    <xf numFmtId="0" fontId="61" fillId="0" borderId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3" borderId="0" applyNumberFormat="0" applyBorder="0" applyAlignment="0" applyProtection="0"/>
    <xf numFmtId="0" fontId="84" fillId="23" borderId="0" applyNumberFormat="0" applyBorder="0" applyAlignment="0" applyProtection="0"/>
    <xf numFmtId="0" fontId="84" fillId="23" borderId="0" applyNumberFormat="0" applyBorder="0" applyAlignment="0" applyProtection="0"/>
    <xf numFmtId="0" fontId="84" fillId="23" borderId="0" applyNumberFormat="0" applyBorder="0" applyAlignment="0" applyProtection="0"/>
    <xf numFmtId="0" fontId="84" fillId="23" borderId="0" applyNumberFormat="0" applyBorder="0" applyAlignment="0" applyProtection="0"/>
    <xf numFmtId="0" fontId="84" fillId="23" borderId="0" applyNumberFormat="0" applyBorder="0" applyAlignment="0" applyProtection="0"/>
    <xf numFmtId="0" fontId="84" fillId="23" borderId="0" applyNumberFormat="0" applyBorder="0" applyAlignment="0" applyProtection="0"/>
    <xf numFmtId="0" fontId="84" fillId="23" borderId="0" applyNumberFormat="0" applyBorder="0" applyAlignment="0" applyProtection="0"/>
    <xf numFmtId="0" fontId="84" fillId="23" borderId="0" applyNumberFormat="0" applyBorder="0" applyAlignment="0" applyProtection="0"/>
    <xf numFmtId="0" fontId="84" fillId="23" borderId="0" applyNumberFormat="0" applyBorder="0" applyAlignment="0" applyProtection="0"/>
    <xf numFmtId="0" fontId="84" fillId="23" borderId="0" applyNumberFormat="0" applyBorder="0" applyAlignment="0" applyProtection="0"/>
    <xf numFmtId="0" fontId="84" fillId="23" borderId="0" applyNumberFormat="0" applyBorder="0" applyAlignment="0" applyProtection="0"/>
    <xf numFmtId="0" fontId="84" fillId="23" borderId="0" applyNumberFormat="0" applyBorder="0" applyAlignment="0" applyProtection="0"/>
    <xf numFmtId="0" fontId="84" fillId="23" borderId="0" applyNumberFormat="0" applyBorder="0" applyAlignment="0" applyProtection="0"/>
    <xf numFmtId="0" fontId="84" fillId="23" borderId="0" applyNumberFormat="0" applyBorder="0" applyAlignment="0" applyProtection="0"/>
    <xf numFmtId="0" fontId="84" fillId="23" borderId="0" applyNumberFormat="0" applyBorder="0" applyAlignment="0" applyProtection="0"/>
    <xf numFmtId="0" fontId="84" fillId="23" borderId="0" applyNumberFormat="0" applyBorder="0" applyAlignment="0" applyProtection="0"/>
    <xf numFmtId="0" fontId="84" fillId="23" borderId="0" applyNumberFormat="0" applyBorder="0" applyAlignment="0" applyProtection="0"/>
    <xf numFmtId="0" fontId="84" fillId="23" borderId="0" applyNumberFormat="0" applyBorder="0" applyAlignment="0" applyProtection="0"/>
    <xf numFmtId="0" fontId="84" fillId="23" borderId="0" applyNumberFormat="0" applyBorder="0" applyAlignment="0" applyProtection="0"/>
    <xf numFmtId="0" fontId="84" fillId="23" borderId="0" applyNumberFormat="0" applyBorder="0" applyAlignment="0" applyProtection="0"/>
    <xf numFmtId="0" fontId="80" fillId="24" borderId="0" applyNumberFormat="0" applyBorder="0" applyAlignment="0" applyProtection="0"/>
    <xf numFmtId="0" fontId="80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7" borderId="0" applyNumberFormat="0" applyBorder="0" applyAlignment="0" applyProtection="0"/>
    <xf numFmtId="0" fontId="84" fillId="27" borderId="0" applyNumberFormat="0" applyBorder="0" applyAlignment="0" applyProtection="0"/>
    <xf numFmtId="0" fontId="84" fillId="27" borderId="0" applyNumberFormat="0" applyBorder="0" applyAlignment="0" applyProtection="0"/>
    <xf numFmtId="0" fontId="84" fillId="27" borderId="0" applyNumberFormat="0" applyBorder="0" applyAlignment="0" applyProtection="0"/>
    <xf numFmtId="0" fontId="84" fillId="27" borderId="0" applyNumberFormat="0" applyBorder="0" applyAlignment="0" applyProtection="0"/>
    <xf numFmtId="0" fontId="84" fillId="27" borderId="0" applyNumberFormat="0" applyBorder="0" applyAlignment="0" applyProtection="0"/>
    <xf numFmtId="0" fontId="84" fillId="27" borderId="0" applyNumberFormat="0" applyBorder="0" applyAlignment="0" applyProtection="0"/>
    <xf numFmtId="0" fontId="84" fillId="27" borderId="0" applyNumberFormat="0" applyBorder="0" applyAlignment="0" applyProtection="0"/>
    <xf numFmtId="0" fontId="84" fillId="27" borderId="0" applyNumberFormat="0" applyBorder="0" applyAlignment="0" applyProtection="0"/>
    <xf numFmtId="0" fontId="84" fillId="27" borderId="0" applyNumberFormat="0" applyBorder="0" applyAlignment="0" applyProtection="0"/>
    <xf numFmtId="0" fontId="84" fillId="27" borderId="0" applyNumberFormat="0" applyBorder="0" applyAlignment="0" applyProtection="0"/>
    <xf numFmtId="0" fontId="84" fillId="27" borderId="0" applyNumberFormat="0" applyBorder="0" applyAlignment="0" applyProtection="0"/>
    <xf numFmtId="0" fontId="84" fillId="27" borderId="0" applyNumberFormat="0" applyBorder="0" applyAlignment="0" applyProtection="0"/>
    <xf numFmtId="0" fontId="84" fillId="27" borderId="0" applyNumberFormat="0" applyBorder="0" applyAlignment="0" applyProtection="0"/>
    <xf numFmtId="0" fontId="84" fillId="27" borderId="0" applyNumberFormat="0" applyBorder="0" applyAlignment="0" applyProtection="0"/>
    <xf numFmtId="0" fontId="84" fillId="27" borderId="0" applyNumberFormat="0" applyBorder="0" applyAlignment="0" applyProtection="0"/>
    <xf numFmtId="0" fontId="84" fillId="27" borderId="0" applyNumberFormat="0" applyBorder="0" applyAlignment="0" applyProtection="0"/>
    <xf numFmtId="0" fontId="84" fillId="27" borderId="0" applyNumberFormat="0" applyBorder="0" applyAlignment="0" applyProtection="0"/>
    <xf numFmtId="0" fontId="84" fillId="27" borderId="0" applyNumberFormat="0" applyBorder="0" applyAlignment="0" applyProtection="0"/>
    <xf numFmtId="0" fontId="84" fillId="27" borderId="0" applyNumberFormat="0" applyBorder="0" applyAlignment="0" applyProtection="0"/>
    <xf numFmtId="0" fontId="84" fillId="27" borderId="0" applyNumberFormat="0" applyBorder="0" applyAlignment="0" applyProtection="0"/>
    <xf numFmtId="0" fontId="80" fillId="24" borderId="0" applyNumberFormat="0" applyBorder="0" applyAlignment="0" applyProtection="0"/>
    <xf numFmtId="0" fontId="80" fillId="28" borderId="0" applyNumberFormat="0" applyBorder="0" applyAlignment="0" applyProtection="0"/>
    <xf numFmtId="0" fontId="84" fillId="25" borderId="0" applyNumberFormat="0" applyBorder="0" applyAlignment="0" applyProtection="0"/>
    <xf numFmtId="0" fontId="84" fillId="29" borderId="0" applyNumberFormat="0" applyBorder="0" applyAlignment="0" applyProtection="0"/>
    <xf numFmtId="0" fontId="84" fillId="29" borderId="0" applyNumberFormat="0" applyBorder="0" applyAlignment="0" applyProtection="0"/>
    <xf numFmtId="0" fontId="84" fillId="29" borderId="0" applyNumberFormat="0" applyBorder="0" applyAlignment="0" applyProtection="0"/>
    <xf numFmtId="0" fontId="84" fillId="29" borderId="0" applyNumberFormat="0" applyBorder="0" applyAlignment="0" applyProtection="0"/>
    <xf numFmtId="0" fontId="84" fillId="29" borderId="0" applyNumberFormat="0" applyBorder="0" applyAlignment="0" applyProtection="0"/>
    <xf numFmtId="0" fontId="84" fillId="29" borderId="0" applyNumberFormat="0" applyBorder="0" applyAlignment="0" applyProtection="0"/>
    <xf numFmtId="0" fontId="84" fillId="29" borderId="0" applyNumberFormat="0" applyBorder="0" applyAlignment="0" applyProtection="0"/>
    <xf numFmtId="0" fontId="84" fillId="29" borderId="0" applyNumberFormat="0" applyBorder="0" applyAlignment="0" applyProtection="0"/>
    <xf numFmtId="0" fontId="84" fillId="29" borderId="0" applyNumberFormat="0" applyBorder="0" applyAlignment="0" applyProtection="0"/>
    <xf numFmtId="0" fontId="84" fillId="29" borderId="0" applyNumberFormat="0" applyBorder="0" applyAlignment="0" applyProtection="0"/>
    <xf numFmtId="0" fontId="84" fillId="29" borderId="0" applyNumberFormat="0" applyBorder="0" applyAlignment="0" applyProtection="0"/>
    <xf numFmtId="0" fontId="84" fillId="29" borderId="0" applyNumberFormat="0" applyBorder="0" applyAlignment="0" applyProtection="0"/>
    <xf numFmtId="0" fontId="84" fillId="29" borderId="0" applyNumberFormat="0" applyBorder="0" applyAlignment="0" applyProtection="0"/>
    <xf numFmtId="0" fontId="84" fillId="29" borderId="0" applyNumberFormat="0" applyBorder="0" applyAlignment="0" applyProtection="0"/>
    <xf numFmtId="0" fontId="84" fillId="29" borderId="0" applyNumberFormat="0" applyBorder="0" applyAlignment="0" applyProtection="0"/>
    <xf numFmtId="0" fontId="84" fillId="29" borderId="0" applyNumberFormat="0" applyBorder="0" applyAlignment="0" applyProtection="0"/>
    <xf numFmtId="0" fontId="84" fillId="29" borderId="0" applyNumberFormat="0" applyBorder="0" applyAlignment="0" applyProtection="0"/>
    <xf numFmtId="0" fontId="84" fillId="29" borderId="0" applyNumberFormat="0" applyBorder="0" applyAlignment="0" applyProtection="0"/>
    <xf numFmtId="0" fontId="84" fillId="29" borderId="0" applyNumberFormat="0" applyBorder="0" applyAlignment="0" applyProtection="0"/>
    <xf numFmtId="0" fontId="84" fillId="29" borderId="0" applyNumberFormat="0" applyBorder="0" applyAlignment="0" applyProtection="0"/>
    <xf numFmtId="0" fontId="84" fillId="29" borderId="0" applyNumberFormat="0" applyBorder="0" applyAlignment="0" applyProtection="0"/>
    <xf numFmtId="0" fontId="84" fillId="29" borderId="0" applyNumberFormat="0" applyBorder="0" applyAlignment="0" applyProtection="0"/>
    <xf numFmtId="0" fontId="80" fillId="21" borderId="0" applyNumberFormat="0" applyBorder="0" applyAlignment="0" applyProtection="0"/>
    <xf numFmtId="0" fontId="80" fillId="25" borderId="0" applyNumberFormat="0" applyBorder="0" applyAlignment="0" applyProtection="0"/>
    <xf numFmtId="0" fontId="84" fillId="25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80" fillId="30" borderId="0" applyNumberFormat="0" applyBorder="0" applyAlignment="0" applyProtection="0"/>
    <xf numFmtId="0" fontId="80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19" borderId="0" applyNumberFormat="0" applyBorder="0" applyAlignment="0" applyProtection="0"/>
    <xf numFmtId="0" fontId="84" fillId="19" borderId="0" applyNumberFormat="0" applyBorder="0" applyAlignment="0" applyProtection="0"/>
    <xf numFmtId="0" fontId="84" fillId="19" borderId="0" applyNumberFormat="0" applyBorder="0" applyAlignment="0" applyProtection="0"/>
    <xf numFmtId="0" fontId="84" fillId="19" borderId="0" applyNumberFormat="0" applyBorder="0" applyAlignment="0" applyProtection="0"/>
    <xf numFmtId="0" fontId="84" fillId="19" borderId="0" applyNumberFormat="0" applyBorder="0" applyAlignment="0" applyProtection="0"/>
    <xf numFmtId="0" fontId="84" fillId="19" borderId="0" applyNumberFormat="0" applyBorder="0" applyAlignment="0" applyProtection="0"/>
    <xf numFmtId="0" fontId="84" fillId="19" borderId="0" applyNumberFormat="0" applyBorder="0" applyAlignment="0" applyProtection="0"/>
    <xf numFmtId="0" fontId="84" fillId="19" borderId="0" applyNumberFormat="0" applyBorder="0" applyAlignment="0" applyProtection="0"/>
    <xf numFmtId="0" fontId="84" fillId="19" borderId="0" applyNumberFormat="0" applyBorder="0" applyAlignment="0" applyProtection="0"/>
    <xf numFmtId="0" fontId="84" fillId="19" borderId="0" applyNumberFormat="0" applyBorder="0" applyAlignment="0" applyProtection="0"/>
    <xf numFmtId="0" fontId="84" fillId="19" borderId="0" applyNumberFormat="0" applyBorder="0" applyAlignment="0" applyProtection="0"/>
    <xf numFmtId="0" fontId="84" fillId="19" borderId="0" applyNumberFormat="0" applyBorder="0" applyAlignment="0" applyProtection="0"/>
    <xf numFmtId="0" fontId="84" fillId="19" borderId="0" applyNumberFormat="0" applyBorder="0" applyAlignment="0" applyProtection="0"/>
    <xf numFmtId="0" fontId="84" fillId="19" borderId="0" applyNumberFormat="0" applyBorder="0" applyAlignment="0" applyProtection="0"/>
    <xf numFmtId="0" fontId="84" fillId="19" borderId="0" applyNumberFormat="0" applyBorder="0" applyAlignment="0" applyProtection="0"/>
    <xf numFmtId="0" fontId="84" fillId="19" borderId="0" applyNumberFormat="0" applyBorder="0" applyAlignment="0" applyProtection="0"/>
    <xf numFmtId="0" fontId="84" fillId="19" borderId="0" applyNumberFormat="0" applyBorder="0" applyAlignment="0" applyProtection="0"/>
    <xf numFmtId="0" fontId="84" fillId="19" borderId="0" applyNumberFormat="0" applyBorder="0" applyAlignment="0" applyProtection="0"/>
    <xf numFmtId="0" fontId="84" fillId="19" borderId="0" applyNumberFormat="0" applyBorder="0" applyAlignment="0" applyProtection="0"/>
    <xf numFmtId="0" fontId="84" fillId="19" borderId="0" applyNumberFormat="0" applyBorder="0" applyAlignment="0" applyProtection="0"/>
    <xf numFmtId="0" fontId="84" fillId="19" borderId="0" applyNumberFormat="0" applyBorder="0" applyAlignment="0" applyProtection="0"/>
    <xf numFmtId="0" fontId="84" fillId="19" borderId="0" applyNumberFormat="0" applyBorder="0" applyAlignment="0" applyProtection="0"/>
    <xf numFmtId="0" fontId="80" fillId="24" borderId="0" applyNumberFormat="0" applyBorder="0" applyAlignment="0" applyProtection="0"/>
    <xf numFmtId="0" fontId="80" fillId="31" borderId="0" applyNumberFormat="0" applyBorder="0" applyAlignment="0" applyProtection="0"/>
    <xf numFmtId="0" fontId="84" fillId="31" borderId="0" applyNumberFormat="0" applyBorder="0" applyAlignment="0" applyProtection="0"/>
    <xf numFmtId="0" fontId="84" fillId="32" borderId="0" applyNumberFormat="0" applyBorder="0" applyAlignment="0" applyProtection="0"/>
    <xf numFmtId="0" fontId="84" fillId="32" borderId="0" applyNumberFormat="0" applyBorder="0" applyAlignment="0" applyProtection="0"/>
    <xf numFmtId="0" fontId="84" fillId="32" borderId="0" applyNumberFormat="0" applyBorder="0" applyAlignment="0" applyProtection="0"/>
    <xf numFmtId="0" fontId="84" fillId="32" borderId="0" applyNumberFormat="0" applyBorder="0" applyAlignment="0" applyProtection="0"/>
    <xf numFmtId="0" fontId="84" fillId="32" borderId="0" applyNumberFormat="0" applyBorder="0" applyAlignment="0" applyProtection="0"/>
    <xf numFmtId="0" fontId="84" fillId="32" borderId="0" applyNumberFormat="0" applyBorder="0" applyAlignment="0" applyProtection="0"/>
    <xf numFmtId="0" fontId="84" fillId="32" borderId="0" applyNumberFormat="0" applyBorder="0" applyAlignment="0" applyProtection="0"/>
    <xf numFmtId="0" fontId="84" fillId="32" borderId="0" applyNumberFormat="0" applyBorder="0" applyAlignment="0" applyProtection="0"/>
    <xf numFmtId="0" fontId="84" fillId="32" borderId="0" applyNumberFormat="0" applyBorder="0" applyAlignment="0" applyProtection="0"/>
    <xf numFmtId="0" fontId="84" fillId="32" borderId="0" applyNumberFormat="0" applyBorder="0" applyAlignment="0" applyProtection="0"/>
    <xf numFmtId="0" fontId="84" fillId="32" borderId="0" applyNumberFormat="0" applyBorder="0" applyAlignment="0" applyProtection="0"/>
    <xf numFmtId="0" fontId="84" fillId="32" borderId="0" applyNumberFormat="0" applyBorder="0" applyAlignment="0" applyProtection="0"/>
    <xf numFmtId="0" fontId="84" fillId="32" borderId="0" applyNumberFormat="0" applyBorder="0" applyAlignment="0" applyProtection="0"/>
    <xf numFmtId="0" fontId="84" fillId="32" borderId="0" applyNumberFormat="0" applyBorder="0" applyAlignment="0" applyProtection="0"/>
    <xf numFmtId="0" fontId="84" fillId="32" borderId="0" applyNumberFormat="0" applyBorder="0" applyAlignment="0" applyProtection="0"/>
    <xf numFmtId="0" fontId="84" fillId="32" borderId="0" applyNumberFormat="0" applyBorder="0" applyAlignment="0" applyProtection="0"/>
    <xf numFmtId="0" fontId="84" fillId="32" borderId="0" applyNumberFormat="0" applyBorder="0" applyAlignment="0" applyProtection="0"/>
    <xf numFmtId="0" fontId="84" fillId="32" borderId="0" applyNumberFormat="0" applyBorder="0" applyAlignment="0" applyProtection="0"/>
    <xf numFmtId="0" fontId="84" fillId="32" borderId="0" applyNumberFormat="0" applyBorder="0" applyAlignment="0" applyProtection="0"/>
    <xf numFmtId="0" fontId="84" fillId="32" borderId="0" applyNumberFormat="0" applyBorder="0" applyAlignment="0" applyProtection="0"/>
    <xf numFmtId="0" fontId="84" fillId="32" borderId="0" applyNumberFormat="0" applyBorder="0" applyAlignment="0" applyProtection="0"/>
    <xf numFmtId="0" fontId="84" fillId="32" borderId="0" applyNumberFormat="0" applyBorder="0" applyAlignment="0" applyProtection="0"/>
    <xf numFmtId="37" fontId="2" fillId="33" borderId="33" applyFill="0" applyBorder="0" applyAlignment="0" applyProtection="0"/>
    <xf numFmtId="205" fontId="85" fillId="0" borderId="0" applyFont="0" applyFill="0" applyBorder="0" applyAlignment="0" applyProtection="0"/>
    <xf numFmtId="210" fontId="2" fillId="0" borderId="0" applyFont="0" applyFill="0" applyBorder="0" applyAlignment="0" applyProtection="0"/>
    <xf numFmtId="211" fontId="63" fillId="0" borderId="0" applyFont="0" applyFill="0" applyBorder="0" applyAlignment="0" applyProtection="0"/>
    <xf numFmtId="212" fontId="85" fillId="0" borderId="0" applyFont="0" applyFill="0" applyBorder="0" applyAlignment="0" applyProtection="0"/>
    <xf numFmtId="213" fontId="2" fillId="0" borderId="0" applyFont="0" applyFill="0" applyBorder="0" applyAlignment="0" applyProtection="0"/>
    <xf numFmtId="214" fontId="63" fillId="0" borderId="0" applyFont="0" applyFill="0" applyBorder="0" applyAlignment="0" applyProtection="0"/>
    <xf numFmtId="0" fontId="86" fillId="0" borderId="0"/>
    <xf numFmtId="0" fontId="87" fillId="0" borderId="34" applyFont="0" applyFill="0" applyBorder="0" applyAlignment="0" applyProtection="0">
      <alignment horizontal="center" vertical="center"/>
    </xf>
    <xf numFmtId="0" fontId="26" fillId="0" borderId="12" applyNumberFormat="0" applyFill="0" applyBorder="0" applyProtection="0">
      <alignment vertical="center"/>
    </xf>
    <xf numFmtId="0" fontId="88" fillId="0" borderId="0">
      <alignment horizontal="center" wrapText="1"/>
      <protection locked="0"/>
    </xf>
    <xf numFmtId="196" fontId="85" fillId="0" borderId="0" applyFont="0" applyFill="0" applyBorder="0" applyAlignment="0" applyProtection="0"/>
    <xf numFmtId="215" fontId="2" fillId="0" borderId="0" applyFont="0" applyFill="0" applyBorder="0" applyAlignment="0" applyProtection="0"/>
    <xf numFmtId="196" fontId="89" fillId="0" borderId="0" applyFont="0" applyFill="0" applyBorder="0" applyAlignment="0" applyProtection="0"/>
    <xf numFmtId="0" fontId="90" fillId="0" borderId="0" applyFont="0" applyFill="0" applyBorder="0" applyAlignment="0" applyProtection="0"/>
    <xf numFmtId="196" fontId="91" fillId="0" borderId="0" applyFont="0" applyFill="0" applyBorder="0" applyAlignment="0" applyProtection="0"/>
    <xf numFmtId="216" fontId="85" fillId="0" borderId="0" applyFont="0" applyFill="0" applyBorder="0" applyAlignment="0" applyProtection="0"/>
    <xf numFmtId="217" fontId="2" fillId="0" borderId="0" applyFont="0" applyFill="0" applyBorder="0" applyAlignment="0" applyProtection="0"/>
    <xf numFmtId="185" fontId="89" fillId="0" borderId="0" applyFont="0" applyFill="0" applyBorder="0" applyAlignment="0" applyProtection="0"/>
    <xf numFmtId="0" fontId="90" fillId="0" borderId="0" applyFont="0" applyFill="0" applyBorder="0" applyAlignment="0" applyProtection="0"/>
    <xf numFmtId="185" fontId="91" fillId="0" borderId="0" applyFont="0" applyFill="0" applyBorder="0" applyAlignment="0" applyProtection="0"/>
    <xf numFmtId="0" fontId="92" fillId="0" borderId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4" fillId="0" borderId="0"/>
    <xf numFmtId="218" fontId="2" fillId="0" borderId="1">
      <alignment wrapText="1"/>
      <protection locked="0"/>
    </xf>
    <xf numFmtId="209" fontId="95" fillId="0" borderId="0" applyNumberFormat="0" applyFill="0">
      <alignment vertical="top" wrapText="1"/>
    </xf>
    <xf numFmtId="0" fontId="96" fillId="0" borderId="0" applyNumberFormat="0" applyFill="0" applyBorder="0" applyAlignment="0" applyProtection="0"/>
    <xf numFmtId="0" fontId="97" fillId="0" borderId="0">
      <alignment horizontal="left"/>
    </xf>
    <xf numFmtId="219" fontId="98" fillId="0" borderId="0" applyFill="0" applyBorder="0" applyProtection="0">
      <alignment horizontal="right" vertical="top" wrapText="1"/>
    </xf>
    <xf numFmtId="0" fontId="90" fillId="0" borderId="0"/>
    <xf numFmtId="0" fontId="85" fillId="0" borderId="0"/>
    <xf numFmtId="0" fontId="90" fillId="0" borderId="0"/>
    <xf numFmtId="0" fontId="99" fillId="0" borderId="0"/>
    <xf numFmtId="0" fontId="100" fillId="0" borderId="0"/>
    <xf numFmtId="0" fontId="2" fillId="0" borderId="0" applyFill="0" applyBorder="0" applyAlignment="0"/>
    <xf numFmtId="180" fontId="61" fillId="0" borderId="0" applyFill="0" applyBorder="0" applyAlignment="0"/>
    <xf numFmtId="220" fontId="61" fillId="0" borderId="0" applyFill="0" applyBorder="0" applyAlignment="0"/>
    <xf numFmtId="221" fontId="61" fillId="0" borderId="0" applyFill="0" applyBorder="0" applyAlignment="0"/>
    <xf numFmtId="222" fontId="2" fillId="0" borderId="0" applyFill="0" applyBorder="0" applyAlignment="0"/>
    <xf numFmtId="165" fontId="61" fillId="0" borderId="0" applyFill="0" applyBorder="0" applyAlignment="0"/>
    <xf numFmtId="223" fontId="61" fillId="0" borderId="0" applyFill="0" applyBorder="0" applyAlignment="0"/>
    <xf numFmtId="180" fontId="61" fillId="0" borderId="0" applyFill="0" applyBorder="0" applyAlignment="0"/>
    <xf numFmtId="0" fontId="101" fillId="5" borderId="35" applyNumberFormat="0" applyAlignment="0" applyProtection="0"/>
    <xf numFmtId="0" fontId="101" fillId="5" borderId="35" applyNumberFormat="0" applyAlignment="0" applyProtection="0"/>
    <xf numFmtId="0" fontId="101" fillId="5" borderId="35" applyNumberFormat="0" applyAlignment="0" applyProtection="0"/>
    <xf numFmtId="0" fontId="101" fillId="5" borderId="35" applyNumberFormat="0" applyAlignment="0" applyProtection="0"/>
    <xf numFmtId="0" fontId="101" fillId="5" borderId="35" applyNumberFormat="0" applyAlignment="0" applyProtection="0"/>
    <xf numFmtId="0" fontId="101" fillId="5" borderId="35" applyNumberFormat="0" applyAlignment="0" applyProtection="0"/>
    <xf numFmtId="0" fontId="101" fillId="5" borderId="35" applyNumberFormat="0" applyAlignment="0" applyProtection="0"/>
    <xf numFmtId="0" fontId="101" fillId="5" borderId="35" applyNumberFormat="0" applyAlignment="0" applyProtection="0"/>
    <xf numFmtId="0" fontId="101" fillId="5" borderId="35" applyNumberFormat="0" applyAlignment="0" applyProtection="0"/>
    <xf numFmtId="0" fontId="101" fillId="5" borderId="35" applyNumberFormat="0" applyAlignment="0" applyProtection="0"/>
    <xf numFmtId="0" fontId="101" fillId="5" borderId="35" applyNumberFormat="0" applyAlignment="0" applyProtection="0"/>
    <xf numFmtId="0" fontId="101" fillId="5" borderId="35" applyNumberFormat="0" applyAlignment="0" applyProtection="0"/>
    <xf numFmtId="0" fontId="101" fillId="5" borderId="35" applyNumberFormat="0" applyAlignment="0" applyProtection="0"/>
    <xf numFmtId="0" fontId="101" fillId="5" borderId="35" applyNumberFormat="0" applyAlignment="0" applyProtection="0"/>
    <xf numFmtId="0" fontId="101" fillId="5" borderId="35" applyNumberFormat="0" applyAlignment="0" applyProtection="0"/>
    <xf numFmtId="0" fontId="101" fillId="5" borderId="35" applyNumberFormat="0" applyAlignment="0" applyProtection="0"/>
    <xf numFmtId="0" fontId="101" fillId="5" borderId="35" applyNumberFormat="0" applyAlignment="0" applyProtection="0"/>
    <xf numFmtId="0" fontId="101" fillId="5" borderId="35" applyNumberFormat="0" applyAlignment="0" applyProtection="0"/>
    <xf numFmtId="0" fontId="101" fillId="5" borderId="35" applyNumberFormat="0" applyAlignment="0" applyProtection="0"/>
    <xf numFmtId="0" fontId="101" fillId="5" borderId="35" applyNumberFormat="0" applyAlignment="0" applyProtection="0"/>
    <xf numFmtId="0" fontId="101" fillId="5" borderId="35" applyNumberFormat="0" applyAlignment="0" applyProtection="0"/>
    <xf numFmtId="0" fontId="101" fillId="5" borderId="35" applyNumberFormat="0" applyAlignment="0" applyProtection="0"/>
    <xf numFmtId="0" fontId="102" fillId="0" borderId="0"/>
    <xf numFmtId="165" fontId="60" fillId="0" borderId="0" applyFont="0" applyFill="0" applyBorder="0" applyAlignment="0" applyProtection="0"/>
    <xf numFmtId="224" fontId="103" fillId="0" borderId="29" applyBorder="0"/>
    <xf numFmtId="224" fontId="104" fillId="0" borderId="36">
      <protection locked="0"/>
    </xf>
    <xf numFmtId="224" fontId="104" fillId="0" borderId="36">
      <protection locked="0"/>
    </xf>
    <xf numFmtId="0" fontId="25" fillId="0" borderId="0" applyFill="0" applyBorder="0" applyProtection="0">
      <alignment horizontal="center"/>
      <protection locked="0"/>
    </xf>
    <xf numFmtId="225" fontId="62" fillId="0" borderId="0" applyFont="0" applyFill="0" applyBorder="0" applyAlignment="0" applyProtection="0"/>
    <xf numFmtId="3" fontId="59" fillId="0" borderId="1"/>
    <xf numFmtId="3" fontId="59" fillId="0" borderId="1"/>
    <xf numFmtId="226" fontId="105" fillId="0" borderId="36"/>
    <xf numFmtId="226" fontId="105" fillId="0" borderId="36"/>
    <xf numFmtId="0" fontId="106" fillId="34" borderId="37" applyNumberFormat="0" applyAlignment="0" applyProtection="0"/>
    <xf numFmtId="0" fontId="106" fillId="34" borderId="37" applyNumberFormat="0" applyAlignment="0" applyProtection="0"/>
    <xf numFmtId="0" fontId="106" fillId="34" borderId="37" applyNumberFormat="0" applyAlignment="0" applyProtection="0"/>
    <xf numFmtId="0" fontId="106" fillId="34" borderId="37" applyNumberFormat="0" applyAlignment="0" applyProtection="0"/>
    <xf numFmtId="0" fontId="106" fillId="34" borderId="37" applyNumberFormat="0" applyAlignment="0" applyProtection="0"/>
    <xf numFmtId="0" fontId="106" fillId="34" borderId="37" applyNumberFormat="0" applyAlignment="0" applyProtection="0"/>
    <xf numFmtId="0" fontId="106" fillId="34" borderId="37" applyNumberFormat="0" applyAlignment="0" applyProtection="0"/>
    <xf numFmtId="0" fontId="106" fillId="34" borderId="37" applyNumberFormat="0" applyAlignment="0" applyProtection="0"/>
    <xf numFmtId="0" fontId="106" fillId="34" borderId="37" applyNumberFormat="0" applyAlignment="0" applyProtection="0"/>
    <xf numFmtId="0" fontId="106" fillId="34" borderId="37" applyNumberFormat="0" applyAlignment="0" applyProtection="0"/>
    <xf numFmtId="0" fontId="106" fillId="34" borderId="37" applyNumberFormat="0" applyAlignment="0" applyProtection="0"/>
    <xf numFmtId="0" fontId="106" fillId="34" borderId="37" applyNumberFormat="0" applyAlignment="0" applyProtection="0"/>
    <xf numFmtId="0" fontId="106" fillId="34" borderId="37" applyNumberFormat="0" applyAlignment="0" applyProtection="0"/>
    <xf numFmtId="0" fontId="106" fillId="34" borderId="37" applyNumberFormat="0" applyAlignment="0" applyProtection="0"/>
    <xf numFmtId="0" fontId="106" fillId="34" borderId="37" applyNumberFormat="0" applyAlignment="0" applyProtection="0"/>
    <xf numFmtId="0" fontId="106" fillId="34" borderId="37" applyNumberFormat="0" applyAlignment="0" applyProtection="0"/>
    <xf numFmtId="0" fontId="106" fillId="34" borderId="37" applyNumberFormat="0" applyAlignment="0" applyProtection="0"/>
    <xf numFmtId="0" fontId="106" fillId="34" borderId="37" applyNumberFormat="0" applyAlignment="0" applyProtection="0"/>
    <xf numFmtId="0" fontId="106" fillId="34" borderId="37" applyNumberFormat="0" applyAlignment="0" applyProtection="0"/>
    <xf numFmtId="0" fontId="106" fillId="34" borderId="37" applyNumberFormat="0" applyAlignment="0" applyProtection="0"/>
    <xf numFmtId="0" fontId="106" fillId="34" borderId="37" applyNumberFormat="0" applyAlignment="0" applyProtection="0"/>
    <xf numFmtId="0" fontId="106" fillId="34" borderId="37" applyNumberFormat="0" applyAlignment="0" applyProtection="0"/>
    <xf numFmtId="164" fontId="107" fillId="0" borderId="0" applyFont="0" applyFill="0" applyBorder="0" applyAlignment="0" applyProtection="0"/>
    <xf numFmtId="4" fontId="108" fillId="0" borderId="0" applyAlignment="0"/>
    <xf numFmtId="1" fontId="109" fillId="0" borderId="22" applyBorder="0"/>
    <xf numFmtId="0" fontId="110" fillId="0" borderId="14" applyNumberFormat="0" applyFill="0" applyProtection="0">
      <alignment horizontal="center"/>
    </xf>
    <xf numFmtId="227" fontId="6" fillId="35" borderId="1" applyProtection="0">
      <alignment horizontal="center" vertical="center"/>
    </xf>
    <xf numFmtId="0" fontId="111" fillId="0" borderId="21">
      <alignment horizontal="center"/>
    </xf>
    <xf numFmtId="180" fontId="2" fillId="0" borderId="0"/>
    <xf numFmtId="180" fontId="2" fillId="0" borderId="0"/>
    <xf numFmtId="180" fontId="2" fillId="0" borderId="0"/>
    <xf numFmtId="180" fontId="2" fillId="0" borderId="0"/>
    <xf numFmtId="180" fontId="2" fillId="0" borderId="0"/>
    <xf numFmtId="180" fontId="2" fillId="0" borderId="0"/>
    <xf numFmtId="180" fontId="2" fillId="0" borderId="0"/>
    <xf numFmtId="180" fontId="2" fillId="0" borderId="0"/>
    <xf numFmtId="228" fontId="2" fillId="0" borderId="0" applyFont="0" applyFill="0" applyBorder="0" applyAlignment="0" applyProtection="0"/>
    <xf numFmtId="0" fontId="112" fillId="0" borderId="1"/>
    <xf numFmtId="41" fontId="113" fillId="0" borderId="0" applyFont="0" applyFill="0" applyBorder="0" applyAlignment="0" applyProtection="0"/>
    <xf numFmtId="41" fontId="113" fillId="0" borderId="0" applyFont="0" applyFill="0" applyBorder="0" applyAlignment="0" applyProtection="0"/>
    <xf numFmtId="229" fontId="114" fillId="0" borderId="0" applyFill="0" applyBorder="0" applyProtection="0">
      <alignment horizontal="left"/>
    </xf>
    <xf numFmtId="229" fontId="114" fillId="0" borderId="0" applyFill="0" applyBorder="0" applyProtection="0">
      <alignment horizontal="right"/>
    </xf>
    <xf numFmtId="43" fontId="2" fillId="0" borderId="38" applyNumberFormat="0">
      <alignment horizontal="right" wrapText="1"/>
    </xf>
    <xf numFmtId="165" fontId="61" fillId="0" borderId="0" applyFont="0" applyFill="0" applyBorder="0" applyAlignment="0" applyProtection="0"/>
    <xf numFmtId="230" fontId="6" fillId="0" borderId="0" applyFont="0" applyFill="0" applyBorder="0" applyAlignment="0" applyProtection="0"/>
    <xf numFmtId="231" fontId="26" fillId="0" borderId="0" applyFont="0" applyFill="0" applyBorder="0" applyAlignment="0" applyProtection="0"/>
    <xf numFmtId="232" fontId="115" fillId="0" borderId="0" applyFont="0" applyFill="0" applyBorder="0" applyAlignment="0" applyProtection="0"/>
    <xf numFmtId="233" fontId="26" fillId="0" borderId="0" applyFont="0" applyFill="0" applyBorder="0" applyAlignment="0" applyProtection="0"/>
    <xf numFmtId="234" fontId="115" fillId="0" borderId="0" applyFont="0" applyFill="0" applyBorder="0" applyAlignment="0" applyProtection="0"/>
    <xf numFmtId="235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6" fillId="0" borderId="0" applyFont="0" applyFill="0" applyBorder="0" applyAlignment="0" applyProtection="0"/>
    <xf numFmtId="236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0" fillId="0" borderId="0" applyFont="0" applyFill="0" applyBorder="0" applyAlignment="0" applyProtection="0"/>
    <xf numFmtId="23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0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3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239" fontId="14" fillId="0" borderId="0"/>
    <xf numFmtId="37" fontId="74" fillId="0" borderId="0" applyFont="0" applyFill="0" applyBorder="0" applyAlignment="0" applyProtection="0"/>
    <xf numFmtId="180" fontId="74" fillId="0" borderId="0" applyFont="0" applyFill="0" applyBorder="0" applyAlignment="0" applyProtection="0"/>
    <xf numFmtId="39" fontId="74" fillId="0" borderId="0" applyFont="0" applyFill="0" applyBorder="0" applyAlignment="0" applyProtection="0"/>
    <xf numFmtId="240" fontId="114" fillId="0" borderId="0" applyFill="0" applyBorder="0" applyProtection="0">
      <alignment horizontal="left"/>
    </xf>
    <xf numFmtId="240" fontId="114" fillId="0" borderId="0" applyFill="0" applyBorder="0" applyProtection="0">
      <alignment horizontal="right"/>
    </xf>
    <xf numFmtId="3" fontId="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37" fontId="2" fillId="4" borderId="33" applyFill="0" applyBorder="0" applyAlignment="0" applyProtection="0"/>
    <xf numFmtId="0" fontId="119" fillId="0" borderId="0">
      <alignment horizontal="center"/>
    </xf>
    <xf numFmtId="0" fontId="120" fillId="0" borderId="0" applyNumberFormat="0" applyFill="0" applyBorder="0" applyProtection="0">
      <alignment horizontal="left" vertical="top" wrapText="1"/>
    </xf>
    <xf numFmtId="0" fontId="121" fillId="0" borderId="0" applyNumberFormat="0" applyAlignment="0">
      <alignment horizontal="left"/>
    </xf>
    <xf numFmtId="0" fontId="122" fillId="0" borderId="0" applyNumberFormat="0" applyAlignment="0"/>
    <xf numFmtId="205" fontId="2" fillId="0" borderId="0" applyFill="0" applyBorder="0" applyProtection="0"/>
    <xf numFmtId="241" fontId="2" fillId="0" borderId="0" applyFont="0" applyFill="0" applyBorder="0" applyAlignment="0" applyProtection="0"/>
    <xf numFmtId="242" fontId="14" fillId="0" borderId="0" applyFill="0" applyBorder="0" applyProtection="0"/>
    <xf numFmtId="242" fontId="14" fillId="0" borderId="8" applyFill="0" applyProtection="0"/>
    <xf numFmtId="242" fontId="14" fillId="0" borderId="39" applyFill="0" applyProtection="0"/>
    <xf numFmtId="243" fontId="123" fillId="0" borderId="0" applyFont="0" applyFill="0" applyBorder="0" applyAlignment="0" applyProtection="0"/>
    <xf numFmtId="244" fontId="124" fillId="0" borderId="0">
      <protection locked="0"/>
    </xf>
    <xf numFmtId="245" fontId="124" fillId="0" borderId="0">
      <protection locked="0"/>
    </xf>
    <xf numFmtId="246" fontId="125" fillId="0" borderId="11">
      <protection locked="0"/>
    </xf>
    <xf numFmtId="247" fontId="124" fillId="0" borderId="0">
      <protection locked="0"/>
    </xf>
    <xf numFmtId="248" fontId="124" fillId="0" borderId="0">
      <protection locked="0"/>
    </xf>
    <xf numFmtId="247" fontId="124" fillId="0" borderId="0" applyNumberFormat="0">
      <protection locked="0"/>
    </xf>
    <xf numFmtId="247" fontId="124" fillId="0" borderId="0">
      <protection locked="0"/>
    </xf>
    <xf numFmtId="224" fontId="126" fillId="0" borderId="26"/>
    <xf numFmtId="249" fontId="126" fillId="0" borderId="26"/>
    <xf numFmtId="250" fontId="41" fillId="0" borderId="0" applyFont="0" applyFill="0" applyBorder="0" applyAlignment="0" applyProtection="0"/>
    <xf numFmtId="251" fontId="2" fillId="0" borderId="0" applyFont="0" applyFill="0" applyBorder="0" applyAlignment="0" applyProtection="0"/>
    <xf numFmtId="193" fontId="96" fillId="0" borderId="1"/>
    <xf numFmtId="252" fontId="41" fillId="0" borderId="0" applyFont="0" applyFill="0" applyBorder="0" applyAlignment="0" applyProtection="0"/>
    <xf numFmtId="180" fontId="61" fillId="0" borderId="0" applyFont="0" applyFill="0" applyBorder="0" applyAlignment="0" applyProtection="0"/>
    <xf numFmtId="253" fontId="115" fillId="0" borderId="0" applyFont="0" applyFill="0" applyBorder="0" applyAlignment="0" applyProtection="0"/>
    <xf numFmtId="254" fontId="26" fillId="0" borderId="0" applyFont="0" applyFill="0" applyBorder="0" applyAlignment="0" applyProtection="0"/>
    <xf numFmtId="255" fontId="115" fillId="0" borderId="0" applyFont="0" applyFill="0" applyBorder="0" applyAlignment="0" applyProtection="0"/>
    <xf numFmtId="256" fontId="26" fillId="0" borderId="0" applyFont="0" applyFill="0" applyBorder="0" applyAlignment="0" applyProtection="0"/>
    <xf numFmtId="257" fontId="115" fillId="0" borderId="0" applyFont="0" applyFill="0" applyBorder="0" applyAlignment="0" applyProtection="0"/>
    <xf numFmtId="258" fontId="26" fillId="0" borderId="0" applyFont="0" applyFill="0" applyBorder="0" applyAlignment="0" applyProtection="0"/>
    <xf numFmtId="44" fontId="2" fillId="0" borderId="0" applyFont="0" applyFill="0" applyBorder="0" applyAlignment="0" applyProtection="0"/>
    <xf numFmtId="259" fontId="2" fillId="0" borderId="0" applyFont="0" applyFill="0" applyBorder="0" applyAlignment="0" applyProtection="0"/>
    <xf numFmtId="5" fontId="74" fillId="0" borderId="0" applyFont="0" applyFill="0" applyBorder="0" applyAlignment="0" applyProtection="0"/>
    <xf numFmtId="7" fontId="74" fillId="0" borderId="0" applyFont="0" applyFill="0" applyBorder="0" applyAlignment="0" applyProtection="0"/>
    <xf numFmtId="260" fontId="127" fillId="0" borderId="0" applyFont="0" applyFill="0" applyBorder="0" applyAlignment="0" applyProtection="0"/>
    <xf numFmtId="261" fontId="2" fillId="0" borderId="0"/>
    <xf numFmtId="262" fontId="2" fillId="4" borderId="0" applyFont="0" applyBorder="0"/>
    <xf numFmtId="224" fontId="42" fillId="0" borderId="26">
      <alignment horizontal="center"/>
      <protection hidden="1"/>
    </xf>
    <xf numFmtId="263" fontId="128" fillId="0" borderId="26">
      <alignment horizontal="center"/>
      <protection hidden="1"/>
    </xf>
    <xf numFmtId="224" fontId="42" fillId="0" borderId="27">
      <alignment horizontal="center"/>
      <protection hidden="1"/>
    </xf>
    <xf numFmtId="224" fontId="42" fillId="0" borderId="26">
      <alignment horizontal="center"/>
      <protection hidden="1"/>
    </xf>
    <xf numFmtId="224" fontId="42" fillId="0" borderId="27">
      <alignment horizontal="center"/>
      <protection hidden="1"/>
    </xf>
    <xf numFmtId="224" fontId="42" fillId="0" borderId="27">
      <alignment horizontal="center"/>
      <protection hidden="1"/>
    </xf>
    <xf numFmtId="2" fontId="42" fillId="0" borderId="26">
      <alignment horizontal="center"/>
      <protection hidden="1"/>
    </xf>
    <xf numFmtId="0" fontId="3" fillId="4" borderId="0" applyNumberFormat="0" applyFont="0" applyFill="0" applyBorder="0" applyProtection="0">
      <alignment horizontal="left"/>
    </xf>
    <xf numFmtId="218" fontId="7" fillId="0" borderId="0"/>
    <xf numFmtId="0" fontId="2" fillId="0" borderId="0" applyFont="0" applyFill="0" applyBorder="0" applyAlignment="0" applyProtection="0"/>
    <xf numFmtId="264" fontId="26" fillId="0" borderId="0" applyFill="0" applyBorder="0" applyProtection="0">
      <alignment horizontal="center"/>
    </xf>
    <xf numFmtId="14" fontId="64" fillId="0" borderId="0" applyFill="0" applyBorder="0" applyAlignment="0"/>
    <xf numFmtId="265" fontId="70" fillId="0" borderId="0">
      <protection locked="0"/>
    </xf>
    <xf numFmtId="3" fontId="129" fillId="0" borderId="40">
      <alignment horizontal="left" vertical="top" wrapText="1"/>
    </xf>
    <xf numFmtId="266" fontId="14" fillId="0" borderId="0" applyFill="0" applyBorder="0" applyProtection="0"/>
    <xf numFmtId="266" fontId="14" fillId="0" borderId="8" applyFill="0" applyProtection="0"/>
    <xf numFmtId="266" fontId="14" fillId="0" borderId="39" applyFill="0" applyProtection="0"/>
    <xf numFmtId="267" fontId="2" fillId="0" borderId="41">
      <alignment vertical="center"/>
    </xf>
    <xf numFmtId="268" fontId="2" fillId="0" borderId="0" applyFont="0" applyFill="0" applyBorder="0" applyAlignment="0" applyProtection="0"/>
    <xf numFmtId="269" fontId="2" fillId="0" borderId="0" applyFont="0" applyFill="0" applyBorder="0" applyAlignment="0" applyProtection="0"/>
    <xf numFmtId="270" fontId="2" fillId="0" borderId="0"/>
    <xf numFmtId="41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72" fontId="131" fillId="0" borderId="0" applyFont="0" applyFill="0" applyBorder="0" applyAlignment="0" applyProtection="0"/>
    <xf numFmtId="41" fontId="130" fillId="0" borderId="0" applyFont="0" applyFill="0" applyBorder="0" applyAlignment="0" applyProtection="0"/>
    <xf numFmtId="41" fontId="130" fillId="0" borderId="0" applyFont="0" applyFill="0" applyBorder="0" applyAlignment="0" applyProtection="0"/>
    <xf numFmtId="273" fontId="2" fillId="0" borderId="0" applyFont="0" applyFill="0" applyBorder="0" applyAlignment="0" applyProtection="0"/>
    <xf numFmtId="273" fontId="2" fillId="0" borderId="0" applyFont="0" applyFill="0" applyBorder="0" applyAlignment="0" applyProtection="0"/>
    <xf numFmtId="273" fontId="2" fillId="0" borderId="0" applyFont="0" applyFill="0" applyBorder="0" applyAlignment="0" applyProtection="0"/>
    <xf numFmtId="273" fontId="2" fillId="0" borderId="0" applyFont="0" applyFill="0" applyBorder="0" applyAlignment="0" applyProtection="0"/>
    <xf numFmtId="41" fontId="130" fillId="0" borderId="0" applyFont="0" applyFill="0" applyBorder="0" applyAlignment="0" applyProtection="0"/>
    <xf numFmtId="41" fontId="130" fillId="0" borderId="0" applyFont="0" applyFill="0" applyBorder="0" applyAlignment="0" applyProtection="0"/>
    <xf numFmtId="273" fontId="2" fillId="0" borderId="0" applyFont="0" applyFill="0" applyBorder="0" applyAlignment="0" applyProtection="0"/>
    <xf numFmtId="273" fontId="2" fillId="0" borderId="0" applyFont="0" applyFill="0" applyBorder="0" applyAlignment="0" applyProtection="0"/>
    <xf numFmtId="274" fontId="39" fillId="0" borderId="0" applyFont="0" applyFill="0" applyBorder="0" applyAlignment="0" applyProtection="0"/>
    <xf numFmtId="274" fontId="39" fillId="0" borderId="0" applyFont="0" applyFill="0" applyBorder="0" applyAlignment="0" applyProtection="0"/>
    <xf numFmtId="275" fontId="39" fillId="0" borderId="0" applyFont="0" applyFill="0" applyBorder="0" applyAlignment="0" applyProtection="0"/>
    <xf numFmtId="275" fontId="39" fillId="0" borderId="0" applyFont="0" applyFill="0" applyBorder="0" applyAlignment="0" applyProtection="0"/>
    <xf numFmtId="169" fontId="130" fillId="0" borderId="0" applyFont="0" applyFill="0" applyBorder="0" applyAlignment="0" applyProtection="0"/>
    <xf numFmtId="169" fontId="130" fillId="0" borderId="0" applyFont="0" applyFill="0" applyBorder="0" applyAlignment="0" applyProtection="0"/>
    <xf numFmtId="41" fontId="130" fillId="0" borderId="0" applyFont="0" applyFill="0" applyBorder="0" applyAlignment="0" applyProtection="0"/>
    <xf numFmtId="41" fontId="130" fillId="0" borderId="0" applyFont="0" applyFill="0" applyBorder="0" applyAlignment="0" applyProtection="0"/>
    <xf numFmtId="276" fontId="130" fillId="0" borderId="0" applyFont="0" applyFill="0" applyBorder="0" applyAlignment="0" applyProtection="0"/>
    <xf numFmtId="169" fontId="130" fillId="0" borderId="0" applyFont="0" applyFill="0" applyBorder="0" applyAlignment="0" applyProtection="0"/>
    <xf numFmtId="276" fontId="130" fillId="0" borderId="0" applyFont="0" applyFill="0" applyBorder="0" applyAlignment="0" applyProtection="0"/>
    <xf numFmtId="276" fontId="130" fillId="0" borderId="0" applyFont="0" applyFill="0" applyBorder="0" applyAlignment="0" applyProtection="0"/>
    <xf numFmtId="41" fontId="130" fillId="0" borderId="0" applyFont="0" applyFill="0" applyBorder="0" applyAlignment="0" applyProtection="0"/>
    <xf numFmtId="41" fontId="130" fillId="0" borderId="0" applyFont="0" applyFill="0" applyBorder="0" applyAlignment="0" applyProtection="0"/>
    <xf numFmtId="169" fontId="130" fillId="0" borderId="0" applyFont="0" applyFill="0" applyBorder="0" applyAlignment="0" applyProtection="0"/>
    <xf numFmtId="169" fontId="130" fillId="0" borderId="0" applyFont="0" applyFill="0" applyBorder="0" applyAlignment="0" applyProtection="0"/>
    <xf numFmtId="41" fontId="130" fillId="0" borderId="0" applyFont="0" applyFill="0" applyBorder="0" applyAlignment="0" applyProtection="0"/>
    <xf numFmtId="41" fontId="130" fillId="0" borderId="0" applyFont="0" applyFill="0" applyBorder="0" applyAlignment="0" applyProtection="0"/>
    <xf numFmtId="41" fontId="130" fillId="0" borderId="0" applyFont="0" applyFill="0" applyBorder="0" applyAlignment="0" applyProtection="0"/>
    <xf numFmtId="276" fontId="130" fillId="0" borderId="0" applyFont="0" applyFill="0" applyBorder="0" applyAlignment="0" applyProtection="0"/>
    <xf numFmtId="41" fontId="130" fillId="0" borderId="0" applyFont="0" applyFill="0" applyBorder="0" applyAlignment="0" applyProtection="0"/>
    <xf numFmtId="277" fontId="2" fillId="0" borderId="0" applyFont="0" applyFill="0" applyBorder="0" applyAlignment="0" applyProtection="0"/>
    <xf numFmtId="278" fontId="2" fillId="0" borderId="0" applyFont="0" applyFill="0" applyBorder="0" applyAlignment="0" applyProtection="0"/>
    <xf numFmtId="279" fontId="2" fillId="0" borderId="0" applyFont="0" applyFill="0" applyBorder="0" applyAlignment="0" applyProtection="0"/>
    <xf numFmtId="280" fontId="132" fillId="0" borderId="0" applyFont="0" applyFill="0" applyBorder="0" applyAlignment="0" applyProtection="0"/>
    <xf numFmtId="281" fontId="132" fillId="0" borderId="0" applyFont="0" applyFill="0" applyBorder="0" applyAlignment="0" applyProtection="0"/>
    <xf numFmtId="278" fontId="2" fillId="0" borderId="0" applyFont="0" applyFill="0" applyBorder="0" applyAlignment="0" applyProtection="0"/>
    <xf numFmtId="279" fontId="2" fillId="0" borderId="0" applyFont="0" applyFill="0" applyBorder="0" applyAlignment="0" applyProtection="0"/>
    <xf numFmtId="282" fontId="131" fillId="0" borderId="0" applyFont="0" applyFill="0" applyBorder="0" applyAlignment="0" applyProtection="0"/>
    <xf numFmtId="271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83" fontId="2" fillId="0" borderId="0" applyFont="0" applyFill="0" applyBorder="0" applyAlignment="0" applyProtection="0"/>
    <xf numFmtId="283" fontId="2" fillId="0" borderId="0" applyFont="0" applyFill="0" applyBorder="0" applyAlignment="0" applyProtection="0"/>
    <xf numFmtId="283" fontId="2" fillId="0" borderId="0" applyFont="0" applyFill="0" applyBorder="0" applyAlignment="0" applyProtection="0"/>
    <xf numFmtId="283" fontId="2" fillId="0" borderId="0" applyFont="0" applyFill="0" applyBorder="0" applyAlignment="0" applyProtection="0"/>
    <xf numFmtId="271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83" fontId="2" fillId="0" borderId="0" applyFont="0" applyFill="0" applyBorder="0" applyAlignment="0" applyProtection="0"/>
    <xf numFmtId="283" fontId="2" fillId="0" borderId="0" applyFont="0" applyFill="0" applyBorder="0" applyAlignment="0" applyProtection="0"/>
    <xf numFmtId="219" fontId="39" fillId="0" borderId="0" applyFont="0" applyFill="0" applyBorder="0" applyAlignment="0" applyProtection="0"/>
    <xf numFmtId="219" fontId="39" fillId="0" borderId="0" applyFont="0" applyFill="0" applyBorder="0" applyAlignment="0" applyProtection="0"/>
    <xf numFmtId="284" fontId="39" fillId="0" borderId="0" applyFont="0" applyFill="0" applyBorder="0" applyAlignment="0" applyProtection="0"/>
    <xf numFmtId="284" fontId="39" fillId="0" borderId="0" applyFont="0" applyFill="0" applyBorder="0" applyAlignment="0" applyProtection="0"/>
    <xf numFmtId="173" fontId="130" fillId="0" borderId="0" applyFont="0" applyFill="0" applyBorder="0" applyAlignment="0" applyProtection="0"/>
    <xf numFmtId="173" fontId="130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30" fillId="0" borderId="0" applyFont="0" applyFill="0" applyBorder="0" applyAlignment="0" applyProtection="0"/>
    <xf numFmtId="285" fontId="130" fillId="0" borderId="0" applyFont="0" applyFill="0" applyBorder="0" applyAlignment="0" applyProtection="0"/>
    <xf numFmtId="173" fontId="130" fillId="0" borderId="0" applyFont="0" applyFill="0" applyBorder="0" applyAlignment="0" applyProtection="0"/>
    <xf numFmtId="286" fontId="130" fillId="0" borderId="0" applyFont="0" applyFill="0" applyBorder="0" applyAlignment="0" applyProtection="0"/>
    <xf numFmtId="286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173" fontId="130" fillId="0" borderId="0" applyFont="0" applyFill="0" applyBorder="0" applyAlignment="0" applyProtection="0"/>
    <xf numFmtId="173" fontId="130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86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7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287" fontId="132" fillId="0" borderId="0" applyFont="0" applyFill="0" applyBorder="0" applyAlignment="0" applyProtection="0"/>
    <xf numFmtId="288" fontId="132" fillId="0" borderId="0" applyFont="0" applyFill="0" applyBorder="0" applyAlignment="0" applyProtection="0"/>
    <xf numFmtId="209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3" fontId="39" fillId="0" borderId="0" applyFont="0" applyBorder="0" applyAlignment="0"/>
    <xf numFmtId="0" fontId="96" fillId="0" borderId="0" applyNumberFormat="0" applyFill="0" applyBorder="0" applyAlignment="0" applyProtection="0"/>
    <xf numFmtId="0" fontId="133" fillId="36" borderId="0" applyNumberFormat="0" applyBorder="0" applyAlignment="0" applyProtection="0"/>
    <xf numFmtId="0" fontId="133" fillId="37" borderId="0" applyNumberFormat="0" applyBorder="0" applyAlignment="0" applyProtection="0"/>
    <xf numFmtId="0" fontId="133" fillId="38" borderId="0" applyNumberFormat="0" applyBorder="0" applyAlignment="0" applyProtection="0"/>
    <xf numFmtId="0" fontId="62" fillId="0" borderId="0"/>
    <xf numFmtId="0" fontId="97" fillId="0" borderId="0" applyNumberFormat="0" applyFill="0" applyBorder="0" applyAlignment="0" applyProtection="0"/>
    <xf numFmtId="165" fontId="61" fillId="0" borderId="0" applyFill="0" applyBorder="0" applyAlignment="0"/>
    <xf numFmtId="180" fontId="61" fillId="0" borderId="0" applyFill="0" applyBorder="0" applyAlignment="0"/>
    <xf numFmtId="165" fontId="61" fillId="0" borderId="0" applyFill="0" applyBorder="0" applyAlignment="0"/>
    <xf numFmtId="223" fontId="61" fillId="0" borderId="0" applyFill="0" applyBorder="0" applyAlignment="0"/>
    <xf numFmtId="180" fontId="61" fillId="0" borderId="0" applyFill="0" applyBorder="0" applyAlignment="0"/>
    <xf numFmtId="0" fontId="134" fillId="0" borderId="0" applyNumberFormat="0" applyAlignment="0">
      <alignment horizontal="left"/>
    </xf>
    <xf numFmtId="289" fontId="2" fillId="0" borderId="0" applyFont="0" applyFill="0" applyBorder="0" applyAlignment="0" applyProtection="0"/>
    <xf numFmtId="290" fontId="2" fillId="0" borderId="0" applyFont="0" applyFill="0" applyBorder="0" applyAlignment="0" applyProtection="0"/>
    <xf numFmtId="290" fontId="2" fillId="0" borderId="0" applyFont="0" applyFill="0" applyBorder="0" applyAlignment="0" applyProtection="0"/>
    <xf numFmtId="290" fontId="2" fillId="0" borderId="0" applyFont="0" applyFill="0" applyBorder="0" applyAlignment="0" applyProtection="0"/>
    <xf numFmtId="290" fontId="2" fillId="0" borderId="0" applyFont="0" applyFill="0" applyBorder="0" applyAlignment="0" applyProtection="0"/>
    <xf numFmtId="289" fontId="135" fillId="0" borderId="0" applyFon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291" fontId="137" fillId="0" borderId="0"/>
    <xf numFmtId="0" fontId="14" fillId="0" borderId="0" applyFill="0" applyBorder="0">
      <alignment horizontal="left" vertical="top"/>
    </xf>
    <xf numFmtId="268" fontId="138" fillId="0" borderId="0" applyFont="0" applyFill="0" applyBorder="0" applyAlignment="0" applyProtection="0"/>
    <xf numFmtId="269" fontId="138" fillId="0" borderId="0" applyFont="0" applyFill="0" applyBorder="0" applyAlignment="0" applyProtection="0"/>
    <xf numFmtId="164" fontId="2" fillId="39" borderId="0" applyFill="0"/>
    <xf numFmtId="3" fontId="39" fillId="0" borderId="0" applyFont="0" applyBorder="0" applyAlignment="0"/>
    <xf numFmtId="3" fontId="39" fillId="0" borderId="0" applyFont="0" applyBorder="0" applyAlignment="0"/>
    <xf numFmtId="3" fontId="39" fillId="0" borderId="0" applyFont="0" applyBorder="0" applyAlignment="0"/>
    <xf numFmtId="3" fontId="39" fillId="0" borderId="0" applyFont="0" applyBorder="0" applyAlignment="0"/>
    <xf numFmtId="0" fontId="139" fillId="0" borderId="0" applyProtection="0"/>
    <xf numFmtId="0" fontId="140" fillId="0" borderId="0" applyProtection="0"/>
    <xf numFmtId="0" fontId="141" fillId="0" borderId="0" applyProtection="0"/>
    <xf numFmtId="0" fontId="142" fillId="0" borderId="0" applyProtection="0"/>
    <xf numFmtId="0" fontId="143" fillId="0" borderId="0" applyNumberFormat="0" applyFont="0" applyFill="0" applyBorder="0" applyAlignment="0" applyProtection="0"/>
    <xf numFmtId="0" fontId="144" fillId="0" borderId="0" applyProtection="0"/>
    <xf numFmtId="0" fontId="145" fillId="0" borderId="0" applyProtection="0"/>
    <xf numFmtId="0" fontId="146" fillId="40" borderId="0">
      <alignment horizontal="left" indent="1"/>
    </xf>
    <xf numFmtId="14" fontId="147" fillId="0" borderId="42"/>
    <xf numFmtId="0" fontId="147" fillId="0" borderId="42">
      <alignment horizontal="left"/>
    </xf>
    <xf numFmtId="0" fontId="148" fillId="0" borderId="0">
      <alignment horizontal="left" indent="1"/>
    </xf>
    <xf numFmtId="2" fontId="2" fillId="0" borderId="0" applyFont="0" applyFill="0" applyBorder="0" applyAlignment="0" applyProtection="0"/>
    <xf numFmtId="0" fontId="149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horizontal="center"/>
    </xf>
    <xf numFmtId="0" fontId="65" fillId="0" borderId="0">
      <alignment vertical="top" wrapText="1"/>
    </xf>
    <xf numFmtId="3" fontId="39" fillId="35" borderId="43">
      <alignment horizontal="right" vertical="top" wrapText="1"/>
    </xf>
    <xf numFmtId="3" fontId="39" fillId="35" borderId="43">
      <alignment horizontal="right" vertical="top" wrapText="1"/>
    </xf>
    <xf numFmtId="0" fontId="150" fillId="9" borderId="0" applyNumberFormat="0" applyBorder="0" applyAlignment="0" applyProtection="0"/>
    <xf numFmtId="0" fontId="150" fillId="9" borderId="0" applyNumberFormat="0" applyBorder="0" applyAlignment="0" applyProtection="0"/>
    <xf numFmtId="0" fontId="150" fillId="9" borderId="0" applyNumberFormat="0" applyBorder="0" applyAlignment="0" applyProtection="0"/>
    <xf numFmtId="0" fontId="150" fillId="9" borderId="0" applyNumberFormat="0" applyBorder="0" applyAlignment="0" applyProtection="0"/>
    <xf numFmtId="0" fontId="150" fillId="9" borderId="0" applyNumberFormat="0" applyBorder="0" applyAlignment="0" applyProtection="0"/>
    <xf numFmtId="0" fontId="150" fillId="9" borderId="0" applyNumberFormat="0" applyBorder="0" applyAlignment="0" applyProtection="0"/>
    <xf numFmtId="0" fontId="150" fillId="9" borderId="0" applyNumberFormat="0" applyBorder="0" applyAlignment="0" applyProtection="0"/>
    <xf numFmtId="0" fontId="150" fillId="9" borderId="0" applyNumberFormat="0" applyBorder="0" applyAlignment="0" applyProtection="0"/>
    <xf numFmtId="0" fontId="150" fillId="9" borderId="0" applyNumberFormat="0" applyBorder="0" applyAlignment="0" applyProtection="0"/>
    <xf numFmtId="0" fontId="150" fillId="9" borderId="0" applyNumberFormat="0" applyBorder="0" applyAlignment="0" applyProtection="0"/>
    <xf numFmtId="0" fontId="150" fillId="9" borderId="0" applyNumberFormat="0" applyBorder="0" applyAlignment="0" applyProtection="0"/>
    <xf numFmtId="0" fontId="150" fillId="9" borderId="0" applyNumberFormat="0" applyBorder="0" applyAlignment="0" applyProtection="0"/>
    <xf numFmtId="0" fontId="150" fillId="9" borderId="0" applyNumberFormat="0" applyBorder="0" applyAlignment="0" applyProtection="0"/>
    <xf numFmtId="0" fontId="150" fillId="9" borderId="0" applyNumberFormat="0" applyBorder="0" applyAlignment="0" applyProtection="0"/>
    <xf numFmtId="0" fontId="150" fillId="9" borderId="0" applyNumberFormat="0" applyBorder="0" applyAlignment="0" applyProtection="0"/>
    <xf numFmtId="0" fontId="150" fillId="9" borderId="0" applyNumberFormat="0" applyBorder="0" applyAlignment="0" applyProtection="0"/>
    <xf numFmtId="0" fontId="150" fillId="9" borderId="0" applyNumberFormat="0" applyBorder="0" applyAlignment="0" applyProtection="0"/>
    <xf numFmtId="0" fontId="150" fillId="9" borderId="0" applyNumberFormat="0" applyBorder="0" applyAlignment="0" applyProtection="0"/>
    <xf numFmtId="0" fontId="150" fillId="9" borderId="0" applyNumberFormat="0" applyBorder="0" applyAlignment="0" applyProtection="0"/>
    <xf numFmtId="0" fontId="150" fillId="9" borderId="0" applyNumberFormat="0" applyBorder="0" applyAlignment="0" applyProtection="0"/>
    <xf numFmtId="0" fontId="150" fillId="9" borderId="0" applyNumberFormat="0" applyBorder="0" applyAlignment="0" applyProtection="0"/>
    <xf numFmtId="0" fontId="150" fillId="9" borderId="0" applyNumberFormat="0" applyBorder="0" applyAlignment="0" applyProtection="0"/>
    <xf numFmtId="38" fontId="151" fillId="33" borderId="0" applyNumberFormat="0" applyBorder="0" applyAlignment="0" applyProtection="0"/>
    <xf numFmtId="0" fontId="152" fillId="0" borderId="0" applyNumberFormat="0" applyFont="0" applyBorder="0" applyAlignment="0">
      <alignment horizontal="left" vertical="center"/>
    </xf>
    <xf numFmtId="0" fontId="153" fillId="0" borderId="0" applyNumberFormat="0" applyProtection="0">
      <alignment horizontal="center"/>
    </xf>
    <xf numFmtId="0" fontId="154" fillId="41" borderId="0"/>
    <xf numFmtId="0" fontId="155" fillId="0" borderId="0">
      <alignment horizontal="left"/>
    </xf>
    <xf numFmtId="0" fontId="97" fillId="0" borderId="44" applyNumberFormat="0" applyAlignment="0" applyProtection="0">
      <alignment horizontal="left" vertical="center"/>
    </xf>
    <xf numFmtId="37" fontId="156" fillId="39" borderId="0">
      <alignment vertical="center"/>
    </xf>
    <xf numFmtId="0" fontId="97" fillId="0" borderId="18">
      <alignment horizontal="left" vertical="center"/>
    </xf>
    <xf numFmtId="292" fontId="157" fillId="42" borderId="0">
      <alignment horizontal="left" vertical="top"/>
    </xf>
    <xf numFmtId="0" fontId="158" fillId="0" borderId="45" applyNumberFormat="0" applyFill="0" applyAlignment="0" applyProtection="0"/>
    <xf numFmtId="0" fontId="158" fillId="0" borderId="45" applyNumberFormat="0" applyFill="0" applyAlignment="0" applyProtection="0"/>
    <xf numFmtId="0" fontId="158" fillId="0" borderId="45" applyNumberFormat="0" applyFill="0" applyAlignment="0" applyProtection="0"/>
    <xf numFmtId="0" fontId="158" fillId="0" borderId="45" applyNumberFormat="0" applyFill="0" applyAlignment="0" applyProtection="0"/>
    <xf numFmtId="0" fontId="158" fillId="0" borderId="45" applyNumberFormat="0" applyFill="0" applyAlignment="0" applyProtection="0"/>
    <xf numFmtId="0" fontId="158" fillId="0" borderId="45" applyNumberFormat="0" applyFill="0" applyAlignment="0" applyProtection="0"/>
    <xf numFmtId="0" fontId="158" fillId="0" borderId="45" applyNumberFormat="0" applyFill="0" applyAlignment="0" applyProtection="0"/>
    <xf numFmtId="0" fontId="158" fillId="0" borderId="45" applyNumberFormat="0" applyFill="0" applyAlignment="0" applyProtection="0"/>
    <xf numFmtId="0" fontId="158" fillId="0" borderId="45" applyNumberFormat="0" applyFill="0" applyAlignment="0" applyProtection="0"/>
    <xf numFmtId="0" fontId="158" fillId="0" borderId="45" applyNumberFormat="0" applyFill="0" applyAlignment="0" applyProtection="0"/>
    <xf numFmtId="0" fontId="158" fillId="0" borderId="45" applyNumberFormat="0" applyFill="0" applyAlignment="0" applyProtection="0"/>
    <xf numFmtId="0" fontId="158" fillId="0" borderId="45" applyNumberFormat="0" applyFill="0" applyAlignment="0" applyProtection="0"/>
    <xf numFmtId="0" fontId="158" fillId="0" borderId="45" applyNumberFormat="0" applyFill="0" applyAlignment="0" applyProtection="0"/>
    <xf numFmtId="0" fontId="158" fillId="0" borderId="45" applyNumberFormat="0" applyFill="0" applyAlignment="0" applyProtection="0"/>
    <xf numFmtId="0" fontId="158" fillId="0" borderId="45" applyNumberFormat="0" applyFill="0" applyAlignment="0" applyProtection="0"/>
    <xf numFmtId="0" fontId="158" fillId="0" borderId="45" applyNumberFormat="0" applyFill="0" applyAlignment="0" applyProtection="0"/>
    <xf numFmtId="0" fontId="158" fillId="0" borderId="45" applyNumberFormat="0" applyFill="0" applyAlignment="0" applyProtection="0"/>
    <xf numFmtId="0" fontId="158" fillId="0" borderId="45" applyNumberFormat="0" applyFill="0" applyAlignment="0" applyProtection="0"/>
    <xf numFmtId="0" fontId="158" fillId="0" borderId="45" applyNumberFormat="0" applyFill="0" applyAlignment="0" applyProtection="0"/>
    <xf numFmtId="0" fontId="158" fillId="0" borderId="45" applyNumberFormat="0" applyFill="0" applyAlignment="0" applyProtection="0"/>
    <xf numFmtId="0" fontId="158" fillId="0" borderId="45" applyNumberFormat="0" applyFill="0" applyAlignment="0" applyProtection="0"/>
    <xf numFmtId="0" fontId="158" fillId="0" borderId="45" applyNumberFormat="0" applyFill="0" applyAlignment="0" applyProtection="0"/>
    <xf numFmtId="0" fontId="159" fillId="0" borderId="46" applyNumberFormat="0" applyFill="0" applyAlignment="0" applyProtection="0"/>
    <xf numFmtId="0" fontId="159" fillId="0" borderId="46" applyNumberFormat="0" applyFill="0" applyAlignment="0" applyProtection="0"/>
    <xf numFmtId="0" fontId="159" fillId="0" borderId="46" applyNumberFormat="0" applyFill="0" applyAlignment="0" applyProtection="0"/>
    <xf numFmtId="0" fontId="159" fillId="0" borderId="46" applyNumberFormat="0" applyFill="0" applyAlignment="0" applyProtection="0"/>
    <xf numFmtId="0" fontId="159" fillId="0" borderId="46" applyNumberFormat="0" applyFill="0" applyAlignment="0" applyProtection="0"/>
    <xf numFmtId="0" fontId="159" fillId="0" borderId="46" applyNumberFormat="0" applyFill="0" applyAlignment="0" applyProtection="0"/>
    <xf numFmtId="0" fontId="159" fillId="0" borderId="46" applyNumberFormat="0" applyFill="0" applyAlignment="0" applyProtection="0"/>
    <xf numFmtId="0" fontId="159" fillId="0" borderId="46" applyNumberFormat="0" applyFill="0" applyAlignment="0" applyProtection="0"/>
    <xf numFmtId="0" fontId="159" fillId="0" borderId="46" applyNumberFormat="0" applyFill="0" applyAlignment="0" applyProtection="0"/>
    <xf numFmtId="0" fontId="159" fillId="0" borderId="46" applyNumberFormat="0" applyFill="0" applyAlignment="0" applyProtection="0"/>
    <xf numFmtId="0" fontId="159" fillId="0" borderId="46" applyNumberFormat="0" applyFill="0" applyAlignment="0" applyProtection="0"/>
    <xf numFmtId="0" fontId="159" fillId="0" borderId="46" applyNumberFormat="0" applyFill="0" applyAlignment="0" applyProtection="0"/>
    <xf numFmtId="0" fontId="159" fillId="0" borderId="46" applyNumberFormat="0" applyFill="0" applyAlignment="0" applyProtection="0"/>
    <xf numFmtId="0" fontId="159" fillId="0" borderId="46" applyNumberFormat="0" applyFill="0" applyAlignment="0" applyProtection="0"/>
    <xf numFmtId="0" fontId="159" fillId="0" borderId="46" applyNumberFormat="0" applyFill="0" applyAlignment="0" applyProtection="0"/>
    <xf numFmtId="0" fontId="159" fillId="0" borderId="46" applyNumberFormat="0" applyFill="0" applyAlignment="0" applyProtection="0"/>
    <xf numFmtId="0" fontId="159" fillId="0" borderId="46" applyNumberFormat="0" applyFill="0" applyAlignment="0" applyProtection="0"/>
    <xf numFmtId="0" fontId="159" fillId="0" borderId="46" applyNumberFormat="0" applyFill="0" applyAlignment="0" applyProtection="0"/>
    <xf numFmtId="0" fontId="159" fillId="0" borderId="46" applyNumberFormat="0" applyFill="0" applyAlignment="0" applyProtection="0"/>
    <xf numFmtId="0" fontId="159" fillId="0" borderId="46" applyNumberFormat="0" applyFill="0" applyAlignment="0" applyProtection="0"/>
    <xf numFmtId="0" fontId="159" fillId="0" borderId="46" applyNumberFormat="0" applyFill="0" applyAlignment="0" applyProtection="0"/>
    <xf numFmtId="0" fontId="159" fillId="0" borderId="46" applyNumberFormat="0" applyFill="0" applyAlignment="0" applyProtection="0"/>
    <xf numFmtId="0" fontId="160" fillId="0" borderId="47" applyNumberFormat="0" applyFill="0" applyAlignment="0" applyProtection="0"/>
    <xf numFmtId="0" fontId="160" fillId="0" borderId="47" applyNumberFormat="0" applyFill="0" applyAlignment="0" applyProtection="0"/>
    <xf numFmtId="0" fontId="160" fillId="0" borderId="47" applyNumberFormat="0" applyFill="0" applyAlignment="0" applyProtection="0"/>
    <xf numFmtId="0" fontId="160" fillId="0" borderId="47" applyNumberFormat="0" applyFill="0" applyAlignment="0" applyProtection="0"/>
    <xf numFmtId="0" fontId="160" fillId="0" borderId="47" applyNumberFormat="0" applyFill="0" applyAlignment="0" applyProtection="0"/>
    <xf numFmtId="0" fontId="160" fillId="0" borderId="47" applyNumberFormat="0" applyFill="0" applyAlignment="0" applyProtection="0"/>
    <xf numFmtId="0" fontId="160" fillId="0" borderId="47" applyNumberFormat="0" applyFill="0" applyAlignment="0" applyProtection="0"/>
    <xf numFmtId="0" fontId="160" fillId="0" borderId="47" applyNumberFormat="0" applyFill="0" applyAlignment="0" applyProtection="0"/>
    <xf numFmtId="0" fontId="160" fillId="0" borderId="47" applyNumberFormat="0" applyFill="0" applyAlignment="0" applyProtection="0"/>
    <xf numFmtId="0" fontId="160" fillId="0" borderId="47" applyNumberFormat="0" applyFill="0" applyAlignment="0" applyProtection="0"/>
    <xf numFmtId="0" fontId="160" fillId="0" borderId="47" applyNumberFormat="0" applyFill="0" applyAlignment="0" applyProtection="0"/>
    <xf numFmtId="0" fontId="160" fillId="0" borderId="47" applyNumberFormat="0" applyFill="0" applyAlignment="0" applyProtection="0"/>
    <xf numFmtId="0" fontId="160" fillId="0" borderId="47" applyNumberFormat="0" applyFill="0" applyAlignment="0" applyProtection="0"/>
    <xf numFmtId="0" fontId="160" fillId="0" borderId="47" applyNumberFormat="0" applyFill="0" applyAlignment="0" applyProtection="0"/>
    <xf numFmtId="0" fontId="160" fillId="0" borderId="47" applyNumberFormat="0" applyFill="0" applyAlignment="0" applyProtection="0"/>
    <xf numFmtId="0" fontId="160" fillId="0" borderId="47" applyNumberFormat="0" applyFill="0" applyAlignment="0" applyProtection="0"/>
    <xf numFmtId="0" fontId="160" fillId="0" borderId="47" applyNumberFormat="0" applyFill="0" applyAlignment="0" applyProtection="0"/>
    <xf numFmtId="0" fontId="160" fillId="0" borderId="47" applyNumberFormat="0" applyFill="0" applyAlignment="0" applyProtection="0"/>
    <xf numFmtId="0" fontId="160" fillId="0" borderId="47" applyNumberFormat="0" applyFill="0" applyAlignment="0" applyProtection="0"/>
    <xf numFmtId="0" fontId="160" fillId="0" borderId="47" applyNumberFormat="0" applyFill="0" applyAlignment="0" applyProtection="0"/>
    <xf numFmtId="0" fontId="160" fillId="0" borderId="47" applyNumberFormat="0" applyFill="0" applyAlignment="0" applyProtection="0"/>
    <xf numFmtId="0" fontId="160" fillId="0" borderId="47" applyNumberFormat="0" applyFill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25" fillId="0" borderId="0" applyFill="0" applyAlignment="0" applyProtection="0">
      <protection locked="0"/>
    </xf>
    <xf numFmtId="0" fontId="25" fillId="0" borderId="14" applyFill="0" applyAlignment="0" applyProtection="0">
      <protection locked="0"/>
    </xf>
    <xf numFmtId="293" fontId="63" fillId="0" borderId="0">
      <protection locked="0"/>
    </xf>
    <xf numFmtId="206" fontId="161" fillId="0" borderId="0">
      <protection locked="0"/>
    </xf>
    <xf numFmtId="293" fontId="63" fillId="0" borderId="0">
      <protection locked="0"/>
    </xf>
    <xf numFmtId="293" fontId="63" fillId="0" borderId="0">
      <protection locked="0"/>
    </xf>
    <xf numFmtId="0" fontId="162" fillId="0" borderId="23">
      <alignment horizontal="center"/>
    </xf>
    <xf numFmtId="0" fontId="162" fillId="0" borderId="0">
      <alignment horizontal="center"/>
    </xf>
    <xf numFmtId="5" fontId="163" fillId="43" borderId="1" applyNumberFormat="0" applyAlignment="0">
      <alignment horizontal="left" vertical="top"/>
    </xf>
    <xf numFmtId="294" fontId="2" fillId="0" borderId="0" applyFont="0" applyFill="0" applyBorder="0" applyAlignment="0" applyProtection="0">
      <alignment vertical="top" wrapText="1"/>
    </xf>
    <xf numFmtId="294" fontId="87" fillId="0" borderId="0" applyFont="0" applyFill="0" applyBorder="0" applyAlignment="0" applyProtection="0">
      <alignment horizontal="center" vertical="center"/>
    </xf>
    <xf numFmtId="0" fontId="7" fillId="4" borderId="48" applyNumberFormat="0" applyFont="0" applyBorder="0" applyAlignment="0">
      <alignment vertical="center"/>
    </xf>
    <xf numFmtId="0" fontId="7" fillId="44" borderId="40" applyNumberFormat="0" applyFont="0" applyBorder="0" applyAlignment="0"/>
    <xf numFmtId="49" fontId="164" fillId="0" borderId="1">
      <alignment vertical="center"/>
    </xf>
    <xf numFmtId="0" fontId="165" fillId="0" borderId="0" applyNumberFormat="0" applyFill="0" applyBorder="0" applyAlignment="0" applyProtection="0">
      <alignment vertical="top"/>
      <protection locked="0"/>
    </xf>
    <xf numFmtId="0" fontId="166" fillId="0" borderId="0" applyNumberFormat="0" applyFill="0" applyBorder="0" applyAlignment="0" applyProtection="0">
      <alignment vertical="top"/>
      <protection locked="0"/>
    </xf>
    <xf numFmtId="0" fontId="167" fillId="0" borderId="0" applyNumberFormat="0" applyFill="0" applyBorder="0" applyAlignment="0" applyProtection="0">
      <alignment vertical="top"/>
      <protection locked="0"/>
    </xf>
    <xf numFmtId="169" fontId="39" fillId="0" borderId="0" applyFont="0" applyFill="0" applyBorder="0" applyAlignment="0" applyProtection="0"/>
    <xf numFmtId="38" fontId="59" fillId="0" borderId="0" applyFont="0" applyFill="0" applyBorder="0" applyAlignment="0" applyProtection="0"/>
    <xf numFmtId="195" fontId="62" fillId="0" borderId="0" applyFont="0" applyFill="0" applyBorder="0" applyAlignment="0" applyProtection="0"/>
    <xf numFmtId="295" fontId="168" fillId="0" borderId="0" applyFont="0" applyFill="0" applyBorder="0" applyAlignment="0" applyProtection="0"/>
    <xf numFmtId="0" fontId="169" fillId="0" borderId="0"/>
    <xf numFmtId="0" fontId="147" fillId="42" borderId="0">
      <alignment horizontal="left" wrapText="1" indent="2"/>
    </xf>
    <xf numFmtId="10" fontId="151" fillId="33" borderId="1" applyNumberFormat="0" applyBorder="0" applyAlignment="0" applyProtection="0"/>
    <xf numFmtId="0" fontId="170" fillId="12" borderId="35" applyNumberFormat="0" applyAlignment="0" applyProtection="0"/>
    <xf numFmtId="0" fontId="170" fillId="12" borderId="35" applyNumberFormat="0" applyAlignment="0" applyProtection="0"/>
    <xf numFmtId="0" fontId="170" fillId="12" borderId="35" applyNumberFormat="0" applyAlignment="0" applyProtection="0"/>
    <xf numFmtId="0" fontId="170" fillId="12" borderId="35" applyNumberFormat="0" applyAlignment="0" applyProtection="0"/>
    <xf numFmtId="0" fontId="170" fillId="12" borderId="35" applyNumberFormat="0" applyAlignment="0" applyProtection="0"/>
    <xf numFmtId="0" fontId="170" fillId="12" borderId="35" applyNumberFormat="0" applyAlignment="0" applyProtection="0"/>
    <xf numFmtId="0" fontId="170" fillId="12" borderId="35" applyNumberFormat="0" applyAlignment="0" applyProtection="0"/>
    <xf numFmtId="0" fontId="170" fillId="12" borderId="35" applyNumberFormat="0" applyAlignment="0" applyProtection="0"/>
    <xf numFmtId="0" fontId="170" fillId="12" borderId="35" applyNumberFormat="0" applyAlignment="0" applyProtection="0"/>
    <xf numFmtId="0" fontId="170" fillId="12" borderId="35" applyNumberFormat="0" applyAlignment="0" applyProtection="0"/>
    <xf numFmtId="0" fontId="170" fillId="12" borderId="35" applyNumberFormat="0" applyAlignment="0" applyProtection="0"/>
    <xf numFmtId="0" fontId="170" fillId="12" borderId="35" applyNumberFormat="0" applyAlignment="0" applyProtection="0"/>
    <xf numFmtId="0" fontId="170" fillId="12" borderId="35" applyNumberFormat="0" applyAlignment="0" applyProtection="0"/>
    <xf numFmtId="0" fontId="170" fillId="12" borderId="35" applyNumberFormat="0" applyAlignment="0" applyProtection="0"/>
    <xf numFmtId="0" fontId="170" fillId="12" borderId="35" applyNumberFormat="0" applyAlignment="0" applyProtection="0"/>
    <xf numFmtId="0" fontId="170" fillId="12" borderId="35" applyNumberFormat="0" applyAlignment="0" applyProtection="0"/>
    <xf numFmtId="0" fontId="170" fillId="12" borderId="35" applyNumberFormat="0" applyAlignment="0" applyProtection="0"/>
    <xf numFmtId="0" fontId="170" fillId="12" borderId="35" applyNumberFormat="0" applyAlignment="0" applyProtection="0"/>
    <xf numFmtId="0" fontId="170" fillId="12" borderId="35" applyNumberFormat="0" applyAlignment="0" applyProtection="0"/>
    <xf numFmtId="0" fontId="170" fillId="12" borderId="35" applyNumberFormat="0" applyAlignment="0" applyProtection="0"/>
    <xf numFmtId="0" fontId="170" fillId="12" borderId="35" applyNumberFormat="0" applyAlignment="0" applyProtection="0"/>
    <xf numFmtId="0" fontId="170" fillId="12" borderId="35" applyNumberFormat="0" applyAlignment="0" applyProtection="0"/>
    <xf numFmtId="180" fontId="131" fillId="45" borderId="0"/>
    <xf numFmtId="0" fontId="171" fillId="0" borderId="0" applyBorder="0"/>
    <xf numFmtId="0" fontId="3" fillId="0" borderId="0" applyNumberFormat="0" applyFont="0" applyFill="0" applyAlignment="0">
      <alignment horizontal="center" vertical="center"/>
    </xf>
    <xf numFmtId="0" fontId="127" fillId="0" borderId="36" applyNumberFormat="0" applyFont="0" applyFill="0" applyAlignment="0" applyProtection="0">
      <alignment horizontal="center"/>
    </xf>
    <xf numFmtId="0" fontId="127" fillId="0" borderId="36" applyNumberFormat="0" applyFont="0" applyFill="0" applyAlignment="0" applyProtection="0">
      <alignment horizontal="center"/>
    </xf>
    <xf numFmtId="0" fontId="172" fillId="0" borderId="36" applyNumberFormat="0" applyFont="0" applyFill="0" applyAlignment="0" applyProtection="0">
      <alignment horizontal="center"/>
    </xf>
    <xf numFmtId="0" fontId="172" fillId="0" borderId="36" applyNumberFormat="0" applyFont="0" applyFill="0" applyAlignment="0" applyProtection="0">
      <alignment horizontal="center"/>
    </xf>
    <xf numFmtId="169" fontId="39" fillId="0" borderId="0" applyFont="0" applyFill="0" applyBorder="0" applyAlignment="0" applyProtection="0"/>
    <xf numFmtId="0" fontId="39" fillId="0" borderId="0"/>
    <xf numFmtId="49" fontId="173" fillId="0" borderId="1" applyNumberFormat="0" applyFont="0" applyFill="0" applyAlignment="0" applyProtection="0">
      <alignment horizontal="center" vertical="center" wrapText="1"/>
    </xf>
    <xf numFmtId="218" fontId="39" fillId="46" borderId="43">
      <alignment vertical="top" wrapText="1"/>
    </xf>
    <xf numFmtId="218" fontId="39" fillId="46" borderId="43">
      <alignment vertical="top" wrapText="1"/>
    </xf>
    <xf numFmtId="296" fontId="2" fillId="0" borderId="0" applyFont="0" applyFill="0" applyBorder="0" applyAlignment="0" applyProtection="0"/>
    <xf numFmtId="297" fontId="2" fillId="0" borderId="0" applyFont="0" applyFill="0" applyBorder="0" applyAlignment="0" applyProtection="0"/>
    <xf numFmtId="239" fontId="2" fillId="4" borderId="40" applyFill="0" applyBorder="0" applyAlignment="0"/>
    <xf numFmtId="0" fontId="59" fillId="0" borderId="0"/>
    <xf numFmtId="37" fontId="3" fillId="0" borderId="0" applyFont="0" applyFill="0" applyBorder="0" applyAlignment="0"/>
    <xf numFmtId="0" fontId="59" fillId="0" borderId="0"/>
    <xf numFmtId="165" fontId="61" fillId="0" borderId="0" applyFill="0" applyBorder="0" applyAlignment="0"/>
    <xf numFmtId="180" fontId="61" fillId="0" borderId="0" applyFill="0" applyBorder="0" applyAlignment="0"/>
    <xf numFmtId="165" fontId="61" fillId="0" borderId="0" applyFill="0" applyBorder="0" applyAlignment="0"/>
    <xf numFmtId="223" fontId="61" fillId="0" borderId="0" applyFill="0" applyBorder="0" applyAlignment="0"/>
    <xf numFmtId="180" fontId="61" fillId="0" borderId="0" applyFill="0" applyBorder="0" applyAlignment="0"/>
    <xf numFmtId="0" fontId="174" fillId="0" borderId="49" applyNumberFormat="0" applyFill="0" applyAlignment="0" applyProtection="0"/>
    <xf numFmtId="0" fontId="174" fillId="0" borderId="49" applyNumberFormat="0" applyFill="0" applyAlignment="0" applyProtection="0"/>
    <xf numFmtId="0" fontId="174" fillId="0" borderId="49" applyNumberFormat="0" applyFill="0" applyAlignment="0" applyProtection="0"/>
    <xf numFmtId="0" fontId="174" fillId="0" borderId="49" applyNumberFormat="0" applyFill="0" applyAlignment="0" applyProtection="0"/>
    <xf numFmtId="0" fontId="174" fillId="0" borderId="49" applyNumberFormat="0" applyFill="0" applyAlignment="0" applyProtection="0"/>
    <xf numFmtId="0" fontId="174" fillId="0" borderId="49" applyNumberFormat="0" applyFill="0" applyAlignment="0" applyProtection="0"/>
    <xf numFmtId="0" fontId="174" fillId="0" borderId="49" applyNumberFormat="0" applyFill="0" applyAlignment="0" applyProtection="0"/>
    <xf numFmtId="0" fontId="174" fillId="0" borderId="49" applyNumberFormat="0" applyFill="0" applyAlignment="0" applyProtection="0"/>
    <xf numFmtId="0" fontId="174" fillId="0" borderId="49" applyNumberFormat="0" applyFill="0" applyAlignment="0" applyProtection="0"/>
    <xf numFmtId="0" fontId="174" fillId="0" borderId="49" applyNumberFormat="0" applyFill="0" applyAlignment="0" applyProtection="0"/>
    <xf numFmtId="0" fontId="174" fillId="0" borderId="49" applyNumberFormat="0" applyFill="0" applyAlignment="0" applyProtection="0"/>
    <xf numFmtId="0" fontId="174" fillId="0" borderId="49" applyNumberFormat="0" applyFill="0" applyAlignment="0" applyProtection="0"/>
    <xf numFmtId="0" fontId="174" fillId="0" borderId="49" applyNumberFormat="0" applyFill="0" applyAlignment="0" applyProtection="0"/>
    <xf numFmtId="0" fontId="174" fillId="0" borderId="49" applyNumberFormat="0" applyFill="0" applyAlignment="0" applyProtection="0"/>
    <xf numFmtId="0" fontId="174" fillId="0" borderId="49" applyNumberFormat="0" applyFill="0" applyAlignment="0" applyProtection="0"/>
    <xf numFmtId="0" fontId="174" fillId="0" borderId="49" applyNumberFormat="0" applyFill="0" applyAlignment="0" applyProtection="0"/>
    <xf numFmtId="0" fontId="174" fillId="0" borderId="49" applyNumberFormat="0" applyFill="0" applyAlignment="0" applyProtection="0"/>
    <xf numFmtId="0" fontId="174" fillId="0" borderId="49" applyNumberFormat="0" applyFill="0" applyAlignment="0" applyProtection="0"/>
    <xf numFmtId="0" fontId="174" fillId="0" borderId="49" applyNumberFormat="0" applyFill="0" applyAlignment="0" applyProtection="0"/>
    <xf numFmtId="0" fontId="174" fillId="0" borderId="49" applyNumberFormat="0" applyFill="0" applyAlignment="0" applyProtection="0"/>
    <xf numFmtId="0" fontId="174" fillId="0" borderId="49" applyNumberFormat="0" applyFill="0" applyAlignment="0" applyProtection="0"/>
    <xf numFmtId="0" fontId="174" fillId="0" borderId="49" applyNumberFormat="0" applyFill="0" applyAlignment="0" applyProtection="0"/>
    <xf numFmtId="180" fontId="175" fillId="47" borderId="0"/>
    <xf numFmtId="0" fontId="176" fillId="48" borderId="50">
      <alignment horizontal="left" indent="1"/>
    </xf>
    <xf numFmtId="224" fontId="151" fillId="0" borderId="29" applyFont="0"/>
    <xf numFmtId="3" fontId="2" fillId="0" borderId="51"/>
    <xf numFmtId="0" fontId="177" fillId="0" borderId="0"/>
    <xf numFmtId="0" fontId="87" fillId="0" borderId="0" applyFont="0" applyFill="0" applyBorder="0" applyProtection="0">
      <alignment horizontal="center" vertical="center"/>
    </xf>
    <xf numFmtId="0" fontId="178" fillId="0" borderId="0" applyNumberFormat="0" applyFont="0" applyBorder="0" applyAlignment="0">
      <alignment horizontal="centerContinuous"/>
    </xf>
    <xf numFmtId="298" fontId="2" fillId="0" borderId="0" applyFont="0" applyFill="0" applyBorder="0" applyAlignment="0" applyProtection="0"/>
    <xf numFmtId="296" fontId="2" fillId="0" borderId="0" applyFont="0" applyFill="0" applyBorder="0" applyAlignment="0" applyProtection="0"/>
    <xf numFmtId="38" fontId="179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180" fillId="0" borderId="23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299" fontId="2" fillId="0" borderId="52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300" fontId="179" fillId="0" borderId="0" applyFont="0" applyFill="0" applyBorder="0" applyAlignment="0" applyProtection="0"/>
    <xf numFmtId="301" fontId="2" fillId="0" borderId="0" applyFont="0" applyFill="0" applyBorder="0" applyAlignment="0" applyProtection="0"/>
    <xf numFmtId="302" fontId="2" fillId="0" borderId="0" applyFont="0" applyFill="0" applyBorder="0" applyAlignment="0" applyProtection="0"/>
    <xf numFmtId="303" fontId="2" fillId="0" borderId="0" applyFont="0" applyFill="0" applyBorder="0" applyAlignment="0" applyProtection="0"/>
    <xf numFmtId="304" fontId="2" fillId="0" borderId="0" applyFont="0" applyFill="0" applyBorder="0" applyAlignment="0" applyProtection="0"/>
    <xf numFmtId="305" fontId="2" fillId="0" borderId="0" applyFont="0" applyFill="0" applyBorder="0" applyAlignment="0" applyProtection="0"/>
    <xf numFmtId="306" fontId="132" fillId="0" borderId="0" applyFont="0" applyFill="0" applyBorder="0" applyAlignment="0" applyProtection="0"/>
    <xf numFmtId="307" fontId="132" fillId="0" borderId="0" applyFont="0" applyFill="0" applyBorder="0" applyAlignment="0" applyProtection="0"/>
    <xf numFmtId="165" fontId="26" fillId="0" borderId="0"/>
    <xf numFmtId="0" fontId="132" fillId="0" borderId="0" applyNumberFormat="0" applyFont="0" applyFill="0" applyAlignment="0"/>
    <xf numFmtId="0" fontId="2" fillId="0" borderId="0" applyNumberFormat="0" applyFill="0" applyAlignment="0"/>
    <xf numFmtId="0" fontId="132" fillId="0" borderId="0" applyNumberFormat="0" applyFont="0" applyFill="0" applyAlignment="0"/>
    <xf numFmtId="0" fontId="132" fillId="0" borderId="0" applyNumberFormat="0" applyFont="0" applyFill="0" applyAlignment="0"/>
    <xf numFmtId="0" fontId="2" fillId="0" borderId="0" applyNumberFormat="0" applyFill="0" applyAlignment="0"/>
    <xf numFmtId="4" fontId="181" fillId="0" borderId="36" applyBorder="0"/>
    <xf numFmtId="4" fontId="181" fillId="0" borderId="36" applyBorder="0"/>
    <xf numFmtId="0" fontId="2" fillId="0" borderId="0" applyNumberFormat="0" applyFill="0" applyAlignment="0"/>
    <xf numFmtId="0" fontId="132" fillId="0" borderId="0" applyNumberFormat="0" applyFont="0" applyFill="0" applyAlignment="0"/>
    <xf numFmtId="4" fontId="181" fillId="0" borderId="36" applyBorder="0"/>
    <xf numFmtId="4" fontId="181" fillId="0" borderId="36" applyBorder="0"/>
    <xf numFmtId="0" fontId="126" fillId="0" borderId="0">
      <alignment horizontal="justify" vertical="top"/>
    </xf>
    <xf numFmtId="0" fontId="182" fillId="49" borderId="0" applyNumberFormat="0" applyBorder="0" applyAlignment="0" applyProtection="0"/>
    <xf numFmtId="0" fontId="182" fillId="49" borderId="0" applyNumberFormat="0" applyBorder="0" applyAlignment="0" applyProtection="0"/>
    <xf numFmtId="0" fontId="182" fillId="49" borderId="0" applyNumberFormat="0" applyBorder="0" applyAlignment="0" applyProtection="0"/>
    <xf numFmtId="0" fontId="182" fillId="49" borderId="0" applyNumberFormat="0" applyBorder="0" applyAlignment="0" applyProtection="0"/>
    <xf numFmtId="0" fontId="182" fillId="49" borderId="0" applyNumberFormat="0" applyBorder="0" applyAlignment="0" applyProtection="0"/>
    <xf numFmtId="0" fontId="182" fillId="49" borderId="0" applyNumberFormat="0" applyBorder="0" applyAlignment="0" applyProtection="0"/>
    <xf numFmtId="0" fontId="182" fillId="49" borderId="0" applyNumberFormat="0" applyBorder="0" applyAlignment="0" applyProtection="0"/>
    <xf numFmtId="0" fontId="182" fillId="49" borderId="0" applyNumberFormat="0" applyBorder="0" applyAlignment="0" applyProtection="0"/>
    <xf numFmtId="0" fontId="182" fillId="49" borderId="0" applyNumberFormat="0" applyBorder="0" applyAlignment="0" applyProtection="0"/>
    <xf numFmtId="0" fontId="182" fillId="49" borderId="0" applyNumberFormat="0" applyBorder="0" applyAlignment="0" applyProtection="0"/>
    <xf numFmtId="0" fontId="182" fillId="49" borderId="0" applyNumberFormat="0" applyBorder="0" applyAlignment="0" applyProtection="0"/>
    <xf numFmtId="0" fontId="182" fillId="49" borderId="0" applyNumberFormat="0" applyBorder="0" applyAlignment="0" applyProtection="0"/>
    <xf numFmtId="0" fontId="182" fillId="49" borderId="0" applyNumberFormat="0" applyBorder="0" applyAlignment="0" applyProtection="0"/>
    <xf numFmtId="0" fontId="182" fillId="49" borderId="0" applyNumberFormat="0" applyBorder="0" applyAlignment="0" applyProtection="0"/>
    <xf numFmtId="0" fontId="182" fillId="49" borderId="0" applyNumberFormat="0" applyBorder="0" applyAlignment="0" applyProtection="0"/>
    <xf numFmtId="0" fontId="182" fillId="49" borderId="0" applyNumberFormat="0" applyBorder="0" applyAlignment="0" applyProtection="0"/>
    <xf numFmtId="0" fontId="182" fillId="49" borderId="0" applyNumberFormat="0" applyBorder="0" applyAlignment="0" applyProtection="0"/>
    <xf numFmtId="0" fontId="182" fillId="49" borderId="0" applyNumberFormat="0" applyBorder="0" applyAlignment="0" applyProtection="0"/>
    <xf numFmtId="0" fontId="182" fillId="49" borderId="0" applyNumberFormat="0" applyBorder="0" applyAlignment="0" applyProtection="0"/>
    <xf numFmtId="0" fontId="182" fillId="49" borderId="0" applyNumberFormat="0" applyBorder="0" applyAlignment="0" applyProtection="0"/>
    <xf numFmtId="0" fontId="182" fillId="49" borderId="0" applyNumberFormat="0" applyBorder="0" applyAlignment="0" applyProtection="0"/>
    <xf numFmtId="0" fontId="182" fillId="49" borderId="0" applyNumberFormat="0" applyBorder="0" applyAlignment="0" applyProtection="0"/>
    <xf numFmtId="0" fontId="123" fillId="0" borderId="1"/>
    <xf numFmtId="0" fontId="14" fillId="0" borderId="0"/>
    <xf numFmtId="37" fontId="183" fillId="0" borderId="0"/>
    <xf numFmtId="308" fontId="2" fillId="4" borderId="53" applyFont="0" applyBorder="0">
      <alignment horizontal="center" vertical="center"/>
    </xf>
    <xf numFmtId="0" fontId="122" fillId="0" borderId="0"/>
    <xf numFmtId="0" fontId="184" fillId="0" borderId="1" applyNumberFormat="0" applyFont="0" applyFill="0" applyBorder="0" applyAlignment="0">
      <alignment horizontal="center"/>
    </xf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2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18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309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6" fillId="0" borderId="0"/>
    <xf numFmtId="31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87" fillId="0" borderId="0"/>
    <xf numFmtId="219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 applyAlignment="0">
      <alignment vertical="top" wrapText="1"/>
      <protection locked="0"/>
    </xf>
    <xf numFmtId="0" fontId="1" fillId="0" borderId="0"/>
    <xf numFmtId="0" fontId="1" fillId="0" borderId="0"/>
    <xf numFmtId="0" fontId="1" fillId="0" borderId="0"/>
    <xf numFmtId="0" fontId="2" fillId="0" borderId="0" applyAlignment="0">
      <alignment vertical="top" wrapText="1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0"/>
    <xf numFmtId="0" fontId="2" fillId="0" borderId="0"/>
    <xf numFmtId="0" fontId="39" fillId="0" borderId="0"/>
    <xf numFmtId="0" fontId="2" fillId="0" borderId="0"/>
    <xf numFmtId="37" fontId="188" fillId="0" borderId="0"/>
    <xf numFmtId="0" fontId="130" fillId="0" borderId="0"/>
    <xf numFmtId="0" fontId="14" fillId="0" borderId="0"/>
    <xf numFmtId="0" fontId="80" fillId="50" borderId="54" applyNumberFormat="0" applyFont="0" applyAlignment="0" applyProtection="0"/>
    <xf numFmtId="0" fontId="80" fillId="50" borderId="54" applyNumberFormat="0" applyFont="0" applyAlignment="0" applyProtection="0"/>
    <xf numFmtId="0" fontId="80" fillId="50" borderId="54" applyNumberFormat="0" applyFont="0" applyAlignment="0" applyProtection="0"/>
    <xf numFmtId="0" fontId="80" fillId="50" borderId="54" applyNumberFormat="0" applyFont="0" applyAlignment="0" applyProtection="0"/>
    <xf numFmtId="0" fontId="80" fillId="50" borderId="54" applyNumberFormat="0" applyFont="0" applyAlignment="0" applyProtection="0"/>
    <xf numFmtId="0" fontId="80" fillId="50" borderId="54" applyNumberFormat="0" applyFont="0" applyAlignment="0" applyProtection="0"/>
    <xf numFmtId="0" fontId="80" fillId="50" borderId="54" applyNumberFormat="0" applyFont="0" applyAlignment="0" applyProtection="0"/>
    <xf numFmtId="0" fontId="80" fillId="50" borderId="54" applyNumberFormat="0" applyFont="0" applyAlignment="0" applyProtection="0"/>
    <xf numFmtId="0" fontId="80" fillId="50" borderId="54" applyNumberFormat="0" applyFont="0" applyAlignment="0" applyProtection="0"/>
    <xf numFmtId="0" fontId="80" fillId="50" borderId="54" applyNumberFormat="0" applyFont="0" applyAlignment="0" applyProtection="0"/>
    <xf numFmtId="0" fontId="80" fillId="50" borderId="54" applyNumberFormat="0" applyFont="0" applyAlignment="0" applyProtection="0"/>
    <xf numFmtId="0" fontId="80" fillId="50" borderId="54" applyNumberFormat="0" applyFont="0" applyAlignment="0" applyProtection="0"/>
    <xf numFmtId="0" fontId="80" fillId="50" borderId="54" applyNumberFormat="0" applyFont="0" applyAlignment="0" applyProtection="0"/>
    <xf numFmtId="0" fontId="80" fillId="50" borderId="54" applyNumberFormat="0" applyFont="0" applyAlignment="0" applyProtection="0"/>
    <xf numFmtId="0" fontId="80" fillId="50" borderId="54" applyNumberFormat="0" applyFont="0" applyAlignment="0" applyProtection="0"/>
    <xf numFmtId="0" fontId="80" fillId="50" borderId="54" applyNumberFormat="0" applyFont="0" applyAlignment="0" applyProtection="0"/>
    <xf numFmtId="0" fontId="80" fillId="50" borderId="54" applyNumberFormat="0" applyFont="0" applyAlignment="0" applyProtection="0"/>
    <xf numFmtId="0" fontId="80" fillId="50" borderId="54" applyNumberFormat="0" applyFont="0" applyAlignment="0" applyProtection="0"/>
    <xf numFmtId="0" fontId="80" fillId="50" borderId="54" applyNumberFormat="0" applyFont="0" applyAlignment="0" applyProtection="0"/>
    <xf numFmtId="0" fontId="80" fillId="50" borderId="54" applyNumberFormat="0" applyFont="0" applyAlignment="0" applyProtection="0"/>
    <xf numFmtId="0" fontId="80" fillId="50" borderId="54" applyNumberFormat="0" applyFont="0" applyAlignment="0" applyProtection="0"/>
    <xf numFmtId="0" fontId="80" fillId="50" borderId="54" applyNumberFormat="0" applyFont="0" applyAlignment="0" applyProtection="0"/>
    <xf numFmtId="0" fontId="80" fillId="50" borderId="54" applyNumberFormat="0" applyFont="0" applyAlignment="0" applyProtection="0"/>
    <xf numFmtId="0" fontId="80" fillId="50" borderId="54" applyNumberFormat="0" applyFont="0" applyAlignment="0" applyProtection="0"/>
    <xf numFmtId="0" fontId="80" fillId="50" borderId="54" applyNumberFormat="0" applyFont="0" applyAlignment="0" applyProtection="0"/>
    <xf numFmtId="0" fontId="80" fillId="50" borderId="54" applyNumberFormat="0" applyFont="0" applyAlignment="0" applyProtection="0"/>
    <xf numFmtId="0" fontId="80" fillId="50" borderId="54" applyNumberFormat="0" applyFont="0" applyAlignment="0" applyProtection="0"/>
    <xf numFmtId="0" fontId="80" fillId="50" borderId="54" applyNumberFormat="0" applyFont="0" applyAlignment="0" applyProtection="0"/>
    <xf numFmtId="0" fontId="80" fillId="50" borderId="54" applyNumberFormat="0" applyFont="0" applyAlignment="0" applyProtection="0"/>
    <xf numFmtId="0" fontId="80" fillId="50" borderId="54" applyNumberFormat="0" applyFont="0" applyAlignment="0" applyProtection="0"/>
    <xf numFmtId="0" fontId="80" fillId="50" borderId="54" applyNumberFormat="0" applyFont="0" applyAlignment="0" applyProtection="0"/>
    <xf numFmtId="0" fontId="80" fillId="50" borderId="54" applyNumberFormat="0" applyFont="0" applyAlignment="0" applyProtection="0"/>
    <xf numFmtId="0" fontId="80" fillId="50" borderId="54" applyNumberFormat="0" applyFont="0" applyAlignment="0" applyProtection="0"/>
    <xf numFmtId="0" fontId="80" fillId="50" borderId="54" applyNumberFormat="0" applyFont="0" applyAlignment="0" applyProtection="0"/>
    <xf numFmtId="0" fontId="80" fillId="50" borderId="54" applyNumberFormat="0" applyFont="0" applyAlignment="0" applyProtection="0"/>
    <xf numFmtId="0" fontId="80" fillId="50" borderId="54" applyNumberFormat="0" applyFont="0" applyAlignment="0" applyProtection="0"/>
    <xf numFmtId="0" fontId="80" fillId="50" borderId="54" applyNumberFormat="0" applyFont="0" applyAlignment="0" applyProtection="0"/>
    <xf numFmtId="0" fontId="80" fillId="50" borderId="54" applyNumberFormat="0" applyFont="0" applyAlignment="0" applyProtection="0"/>
    <xf numFmtId="0" fontId="80" fillId="50" borderId="54" applyNumberFormat="0" applyFont="0" applyAlignment="0" applyProtection="0"/>
    <xf numFmtId="0" fontId="80" fillId="50" borderId="54" applyNumberFormat="0" applyFont="0" applyAlignment="0" applyProtection="0"/>
    <xf numFmtId="0" fontId="80" fillId="50" borderId="54" applyNumberFormat="0" applyFont="0" applyAlignment="0" applyProtection="0"/>
    <xf numFmtId="0" fontId="80" fillId="50" borderId="54" applyNumberFormat="0" applyFont="0" applyAlignment="0" applyProtection="0"/>
    <xf numFmtId="0" fontId="80" fillId="50" borderId="54" applyNumberFormat="0" applyFont="0" applyAlignment="0" applyProtection="0"/>
    <xf numFmtId="0" fontId="80" fillId="50" borderId="54" applyNumberFormat="0" applyFont="0" applyAlignment="0" applyProtection="0"/>
    <xf numFmtId="40" fontId="68" fillId="0" borderId="0" applyFont="0" applyFill="0" applyBorder="0" applyAlignment="0" applyProtection="0"/>
    <xf numFmtId="38" fontId="68" fillId="0" borderId="0" applyFont="0" applyFill="0" applyBorder="0" applyAlignment="0" applyProtection="0"/>
    <xf numFmtId="3" fontId="189" fillId="0" borderId="0" applyFont="0" applyFill="0" applyBorder="0" applyAlignment="0" applyProtection="0"/>
    <xf numFmtId="173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" fillId="0" borderId="0" applyFont="0" applyFill="0" applyBorder="0" applyAlignment="0" applyProtection="0"/>
    <xf numFmtId="0" fontId="14" fillId="0" borderId="0"/>
    <xf numFmtId="0" fontId="190" fillId="5" borderId="55" applyNumberFormat="0" applyAlignment="0" applyProtection="0"/>
    <xf numFmtId="0" fontId="190" fillId="5" borderId="55" applyNumberFormat="0" applyAlignment="0" applyProtection="0"/>
    <xf numFmtId="0" fontId="190" fillId="5" borderId="55" applyNumberFormat="0" applyAlignment="0" applyProtection="0"/>
    <xf numFmtId="0" fontId="190" fillId="5" borderId="55" applyNumberFormat="0" applyAlignment="0" applyProtection="0"/>
    <xf numFmtId="0" fontId="190" fillId="5" borderId="55" applyNumberFormat="0" applyAlignment="0" applyProtection="0"/>
    <xf numFmtId="0" fontId="190" fillId="5" borderId="55" applyNumberFormat="0" applyAlignment="0" applyProtection="0"/>
    <xf numFmtId="0" fontId="190" fillId="5" borderId="55" applyNumberFormat="0" applyAlignment="0" applyProtection="0"/>
    <xf numFmtId="0" fontId="190" fillId="5" borderId="55" applyNumberFormat="0" applyAlignment="0" applyProtection="0"/>
    <xf numFmtId="0" fontId="190" fillId="5" borderId="55" applyNumberFormat="0" applyAlignment="0" applyProtection="0"/>
    <xf numFmtId="0" fontId="190" fillId="5" borderId="55" applyNumberFormat="0" applyAlignment="0" applyProtection="0"/>
    <xf numFmtId="0" fontId="190" fillId="5" borderId="55" applyNumberFormat="0" applyAlignment="0" applyProtection="0"/>
    <xf numFmtId="0" fontId="190" fillId="5" borderId="55" applyNumberFormat="0" applyAlignment="0" applyProtection="0"/>
    <xf numFmtId="0" fontId="190" fillId="5" borderId="55" applyNumberFormat="0" applyAlignment="0" applyProtection="0"/>
    <xf numFmtId="0" fontId="190" fillId="5" borderId="55" applyNumberFormat="0" applyAlignment="0" applyProtection="0"/>
    <xf numFmtId="0" fontId="190" fillId="5" borderId="55" applyNumberFormat="0" applyAlignment="0" applyProtection="0"/>
    <xf numFmtId="0" fontId="190" fillId="5" borderId="55" applyNumberFormat="0" applyAlignment="0" applyProtection="0"/>
    <xf numFmtId="0" fontId="190" fillId="5" borderId="55" applyNumberFormat="0" applyAlignment="0" applyProtection="0"/>
    <xf numFmtId="0" fontId="190" fillId="5" borderId="55" applyNumberFormat="0" applyAlignment="0" applyProtection="0"/>
    <xf numFmtId="0" fontId="190" fillId="5" borderId="55" applyNumberFormat="0" applyAlignment="0" applyProtection="0"/>
    <xf numFmtId="0" fontId="190" fillId="5" borderId="55" applyNumberFormat="0" applyAlignment="0" applyProtection="0"/>
    <xf numFmtId="0" fontId="190" fillId="5" borderId="55" applyNumberFormat="0" applyAlignment="0" applyProtection="0"/>
    <xf numFmtId="0" fontId="190" fillId="5" borderId="55" applyNumberFormat="0" applyAlignment="0" applyProtection="0"/>
    <xf numFmtId="3" fontId="2" fillId="4" borderId="33" applyFill="0" applyBorder="0" applyAlignment="0" applyProtection="0">
      <alignment vertical="top"/>
    </xf>
    <xf numFmtId="0" fontId="191" fillId="33" borderId="0"/>
    <xf numFmtId="0" fontId="112" fillId="0" borderId="0"/>
    <xf numFmtId="311" fontId="138" fillId="0" borderId="0" applyFont="0" applyFill="0" applyBorder="0" applyAlignment="0" applyProtection="0"/>
    <xf numFmtId="312" fontId="138" fillId="0" borderId="0" applyFont="0" applyFill="0" applyBorder="0" applyAlignment="0" applyProtection="0"/>
    <xf numFmtId="14" fontId="88" fillId="0" borderId="0">
      <alignment horizontal="center" wrapText="1"/>
      <protection locked="0"/>
    </xf>
    <xf numFmtId="313" fontId="25" fillId="0" borderId="0" applyFont="0" applyFill="0" applyBorder="0" applyAlignment="0" applyProtection="0"/>
    <xf numFmtId="314" fontId="6" fillId="0" borderId="0" applyFont="0" applyFill="0" applyBorder="0" applyAlignment="0" applyProtection="0"/>
    <xf numFmtId="315" fontId="115" fillId="0" borderId="0" applyFont="0" applyFill="0" applyBorder="0" applyAlignment="0" applyProtection="0"/>
    <xf numFmtId="271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316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317" fontId="115" fillId="0" borderId="0" applyFont="0" applyFill="0" applyBorder="0" applyAlignment="0" applyProtection="0"/>
    <xf numFmtId="318" fontId="6" fillId="0" borderId="0" applyFont="0" applyFill="0" applyBorder="0" applyAlignment="0" applyProtection="0"/>
    <xf numFmtId="319" fontId="115" fillId="0" borderId="0" applyFont="0" applyFill="0" applyBorder="0" applyAlignment="0" applyProtection="0"/>
    <xf numFmtId="320" fontId="6" fillId="0" borderId="0" applyFont="0" applyFill="0" applyBorder="0" applyAlignment="0" applyProtection="0"/>
    <xf numFmtId="321" fontId="115" fillId="0" borderId="0" applyFont="0" applyFill="0" applyBorder="0" applyAlignment="0" applyProtection="0"/>
    <xf numFmtId="322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9" fillId="0" borderId="24" applyNumberFormat="0" applyBorder="0"/>
    <xf numFmtId="10" fontId="2" fillId="0" borderId="0" applyFill="0" applyBorder="0" applyAlignment="0" applyProtection="0"/>
    <xf numFmtId="165" fontId="61" fillId="0" borderId="0" applyFill="0" applyBorder="0" applyAlignment="0"/>
    <xf numFmtId="180" fontId="61" fillId="0" borderId="0" applyFill="0" applyBorder="0" applyAlignment="0"/>
    <xf numFmtId="165" fontId="61" fillId="0" borderId="0" applyFill="0" applyBorder="0" applyAlignment="0"/>
    <xf numFmtId="223" fontId="61" fillId="0" borderId="0" applyFill="0" applyBorder="0" applyAlignment="0"/>
    <xf numFmtId="180" fontId="61" fillId="0" borderId="0" applyFill="0" applyBorder="0" applyAlignment="0"/>
    <xf numFmtId="0" fontId="131" fillId="0" borderId="0"/>
    <xf numFmtId="0" fontId="193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59" fillId="0" borderId="0" applyNumberFormat="0" applyFont="0" applyFill="0" applyBorder="0" applyAlignment="0" applyProtection="0">
      <alignment horizontal="left"/>
    </xf>
    <xf numFmtId="15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194" fillId="0" borderId="23">
      <alignment horizontal="center"/>
    </xf>
    <xf numFmtId="3" fontId="59" fillId="0" borderId="0" applyFont="0" applyFill="0" applyBorder="0" applyAlignment="0" applyProtection="0"/>
    <xf numFmtId="0" fontId="59" fillId="51" borderId="0" applyNumberFormat="0" applyFont="0" applyBorder="0" applyAlignment="0" applyProtection="0"/>
    <xf numFmtId="37" fontId="2" fillId="0" borderId="0" applyFill="0" applyBorder="0" applyAlignment="0" applyProtection="0"/>
    <xf numFmtId="1" fontId="2" fillId="0" borderId="40" applyNumberFormat="0" applyFill="0" applyAlignment="0" applyProtection="0">
      <alignment horizontal="center" vertical="center"/>
    </xf>
    <xf numFmtId="323" fontId="151" fillId="0" borderId="0" applyFont="0" applyFill="0" applyBorder="0">
      <alignment horizontal="center"/>
    </xf>
    <xf numFmtId="0" fontId="195" fillId="52" borderId="0" applyNumberFormat="0" applyFont="0" applyBorder="0" applyAlignment="0">
      <alignment horizontal="center"/>
    </xf>
    <xf numFmtId="0" fontId="146" fillId="40" borderId="0">
      <alignment horizontal="right" indent="1"/>
    </xf>
    <xf numFmtId="324" fontId="2" fillId="0" borderId="0" applyNumberFormat="0" applyFill="0" applyBorder="0" applyAlignment="0" applyProtection="0">
      <alignment horizontal="left"/>
    </xf>
    <xf numFmtId="195" fontId="62" fillId="0" borderId="0" applyFont="0" applyFill="0" applyBorder="0" applyAlignment="0" applyProtection="0"/>
    <xf numFmtId="0" fontId="39" fillId="0" borderId="0" applyNumberFormat="0" applyFill="0" applyBorder="0" applyAlignment="0" applyProtection="0"/>
    <xf numFmtId="41" fontId="62" fillId="0" borderId="0" applyFont="0" applyFill="0" applyBorder="0" applyAlignment="0" applyProtection="0"/>
    <xf numFmtId="325" fontId="2" fillId="0" borderId="0" applyFill="0" applyProtection="0">
      <alignment horizontal="right"/>
    </xf>
    <xf numFmtId="325" fontId="2" fillId="0" borderId="0" applyFill="0" applyProtection="0">
      <alignment horizontal="right"/>
    </xf>
    <xf numFmtId="325" fontId="2" fillId="0" borderId="0" applyFill="0" applyProtection="0">
      <alignment horizontal="right"/>
    </xf>
    <xf numFmtId="325" fontId="2" fillId="0" borderId="0" applyFill="0" applyProtection="0">
      <alignment horizontal="right"/>
    </xf>
    <xf numFmtId="325" fontId="2" fillId="0" borderId="0" applyFill="0" applyProtection="0">
      <alignment horizontal="right"/>
    </xf>
    <xf numFmtId="325" fontId="2" fillId="0" borderId="0" applyFill="0" applyProtection="0">
      <alignment horizontal="right"/>
    </xf>
    <xf numFmtId="4" fontId="196" fillId="44" borderId="56" applyNumberFormat="0" applyProtection="0">
      <alignment vertical="center"/>
    </xf>
    <xf numFmtId="4" fontId="197" fillId="44" borderId="56" applyNumberFormat="0" applyProtection="0">
      <alignment vertical="center"/>
    </xf>
    <xf numFmtId="4" fontId="198" fillId="44" borderId="56" applyNumberFormat="0" applyProtection="0">
      <alignment horizontal="left" vertical="center" indent="1"/>
    </xf>
    <xf numFmtId="4" fontId="199" fillId="53" borderId="57" applyNumberFormat="0" applyProtection="0">
      <alignment horizontal="left" vertical="center"/>
    </xf>
    <xf numFmtId="4" fontId="198" fillId="54" borderId="56" applyNumberFormat="0" applyProtection="0">
      <alignment horizontal="right" vertical="center"/>
    </xf>
    <xf numFmtId="4" fontId="198" fillId="55" borderId="56" applyNumberFormat="0" applyProtection="0">
      <alignment horizontal="right" vertical="center"/>
    </xf>
    <xf numFmtId="4" fontId="198" fillId="56" borderId="56" applyNumberFormat="0" applyProtection="0">
      <alignment horizontal="right" vertical="center"/>
    </xf>
    <xf numFmtId="4" fontId="198" fillId="57" borderId="56" applyNumberFormat="0" applyProtection="0">
      <alignment horizontal="right" vertical="center"/>
    </xf>
    <xf numFmtId="4" fontId="198" fillId="58" borderId="56" applyNumberFormat="0" applyProtection="0">
      <alignment horizontal="right" vertical="center"/>
    </xf>
    <xf numFmtId="4" fontId="198" fillId="39" borderId="56" applyNumberFormat="0" applyProtection="0">
      <alignment horizontal="right" vertical="center"/>
    </xf>
    <xf numFmtId="4" fontId="198" fillId="59" borderId="56" applyNumberFormat="0" applyProtection="0">
      <alignment horizontal="right" vertical="center"/>
    </xf>
    <xf numFmtId="4" fontId="198" fillId="60" borderId="56" applyNumberFormat="0" applyProtection="0">
      <alignment horizontal="right" vertical="center"/>
    </xf>
    <xf numFmtId="4" fontId="198" fillId="61" borderId="56" applyNumberFormat="0" applyProtection="0">
      <alignment horizontal="right" vertical="center"/>
    </xf>
    <xf numFmtId="4" fontId="196" fillId="62" borderId="58" applyNumberFormat="0" applyProtection="0">
      <alignment horizontal="left" vertical="center" indent="1"/>
    </xf>
    <xf numFmtId="4" fontId="196" fillId="63" borderId="0" applyNumberFormat="0" applyProtection="0">
      <alignment horizontal="left" vertical="center" indent="1"/>
    </xf>
    <xf numFmtId="4" fontId="196" fillId="40" borderId="0" applyNumberFormat="0" applyProtection="0">
      <alignment horizontal="left" vertical="center" indent="1"/>
    </xf>
    <xf numFmtId="4" fontId="198" fillId="63" borderId="56" applyNumberFormat="0" applyProtection="0">
      <alignment horizontal="right" vertical="center"/>
    </xf>
    <xf numFmtId="4" fontId="64" fillId="63" borderId="0" applyNumberFormat="0" applyProtection="0">
      <alignment horizontal="left" vertical="center" indent="1"/>
    </xf>
    <xf numFmtId="4" fontId="64" fillId="40" borderId="0" applyNumberFormat="0" applyProtection="0">
      <alignment horizontal="left" vertical="center" indent="1"/>
    </xf>
    <xf numFmtId="4" fontId="198" fillId="64" borderId="56" applyNumberFormat="0" applyProtection="0">
      <alignment vertical="center"/>
    </xf>
    <xf numFmtId="4" fontId="200" fillId="64" borderId="56" applyNumberFormat="0" applyProtection="0">
      <alignment vertical="center"/>
    </xf>
    <xf numFmtId="4" fontId="196" fillId="63" borderId="59" applyNumberFormat="0" applyProtection="0">
      <alignment horizontal="left" vertical="center" indent="1"/>
    </xf>
    <xf numFmtId="3" fontId="132" fillId="33" borderId="60" applyProtection="0">
      <alignment horizontal="right" vertical="center"/>
    </xf>
    <xf numFmtId="4" fontId="200" fillId="64" borderId="56" applyNumberFormat="0" applyProtection="0">
      <alignment horizontal="right" vertical="center"/>
    </xf>
    <xf numFmtId="4" fontId="7" fillId="42" borderId="57" applyNumberFormat="0" applyProtection="0">
      <alignment horizontal="left" vertical="center" wrapText="1"/>
    </xf>
    <xf numFmtId="4" fontId="201" fillId="43" borderId="59" applyNumberFormat="0" applyProtection="0">
      <alignment horizontal="left" vertical="center" indent="1"/>
    </xf>
    <xf numFmtId="4" fontId="202" fillId="64" borderId="56" applyNumberFormat="0" applyProtection="0">
      <alignment horizontal="right" vertical="center"/>
    </xf>
    <xf numFmtId="0" fontId="203" fillId="0" borderId="61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326" fontId="204" fillId="0" borderId="0" applyFont="0" applyFill="0" applyBorder="0" applyAlignment="0" applyProtection="0"/>
    <xf numFmtId="0" fontId="195" fillId="1" borderId="18" applyNumberFormat="0" applyFont="0" applyAlignment="0">
      <alignment horizontal="center"/>
    </xf>
    <xf numFmtId="0" fontId="205" fillId="0" borderId="0" applyNumberFormat="0" applyFill="0" applyBorder="0" applyAlignment="0" applyProtection="0"/>
    <xf numFmtId="0" fontId="25" fillId="0" borderId="0">
      <alignment horizontal="left"/>
    </xf>
    <xf numFmtId="327" fontId="2" fillId="0" borderId="0"/>
    <xf numFmtId="0" fontId="206" fillId="0" borderId="0" applyNumberFormat="0" applyFill="0" applyBorder="0" applyAlignment="0" applyProtection="0"/>
    <xf numFmtId="0" fontId="207" fillId="0" borderId="0" applyNumberFormat="0" applyFill="0" applyBorder="0" applyAlignment="0">
      <alignment horizontal="center"/>
    </xf>
    <xf numFmtId="0" fontId="59" fillId="0" borderId="0"/>
    <xf numFmtId="219" fontId="2" fillId="0" borderId="0">
      <alignment horizontal="center"/>
    </xf>
    <xf numFmtId="0" fontId="2" fillId="0" borderId="0"/>
    <xf numFmtId="176" fontId="63" fillId="0" borderId="0" applyFont="0" applyFill="0" applyBorder="0" applyAlignment="0" applyProtection="0"/>
    <xf numFmtId="194" fontId="62" fillId="0" borderId="0" applyFont="0" applyFill="0" applyBorder="0" applyAlignment="0" applyProtection="0"/>
    <xf numFmtId="169" fontId="38" fillId="0" borderId="0" applyFont="0" applyFill="0" applyBorder="0" applyAlignment="0" applyProtection="0"/>
    <xf numFmtId="194" fontId="62" fillId="0" borderId="0" applyFont="0" applyFill="0" applyBorder="0" applyAlignment="0" applyProtection="0"/>
    <xf numFmtId="193" fontId="38" fillId="0" borderId="0" applyFont="0" applyFill="0" applyBorder="0" applyAlignment="0" applyProtection="0"/>
    <xf numFmtId="328" fontId="123" fillId="0" borderId="0" applyFont="0" applyFill="0" applyBorder="0" applyAlignment="0" applyProtection="0"/>
    <xf numFmtId="42" fontId="62" fillId="0" borderId="0" applyFont="0" applyFill="0" applyBorder="0" applyAlignment="0" applyProtection="0"/>
    <xf numFmtId="177" fontId="63" fillId="0" borderId="0" applyFont="0" applyFill="0" applyBorder="0" applyAlignment="0" applyProtection="0"/>
    <xf numFmtId="179" fontId="62" fillId="0" borderId="0" applyFont="0" applyFill="0" applyBorder="0" applyAlignment="0" applyProtection="0"/>
    <xf numFmtId="177" fontId="63" fillId="0" borderId="0" applyFont="0" applyFill="0" applyBorder="0" applyAlignment="0" applyProtection="0"/>
    <xf numFmtId="178" fontId="62" fillId="0" borderId="0" applyFont="0" applyFill="0" applyBorder="0" applyAlignment="0" applyProtection="0"/>
    <xf numFmtId="176" fontId="63" fillId="0" borderId="0" applyFont="0" applyFill="0" applyBorder="0" applyAlignment="0" applyProtection="0"/>
    <xf numFmtId="42" fontId="62" fillId="0" borderId="0" applyFont="0" applyFill="0" applyBorder="0" applyAlignment="0" applyProtection="0"/>
    <xf numFmtId="191" fontId="62" fillId="0" borderId="0" applyFont="0" applyFill="0" applyBorder="0" applyAlignment="0" applyProtection="0"/>
    <xf numFmtId="177" fontId="63" fillId="0" borderId="0" applyFont="0" applyFill="0" applyBorder="0" applyAlignment="0" applyProtection="0"/>
    <xf numFmtId="177" fontId="62" fillId="0" borderId="0" applyFont="0" applyFill="0" applyBorder="0" applyAlignment="0" applyProtection="0"/>
    <xf numFmtId="192" fontId="38" fillId="0" borderId="0" applyFont="0" applyFill="0" applyBorder="0" applyAlignment="0" applyProtection="0"/>
    <xf numFmtId="191" fontId="62" fillId="0" borderId="0" applyFont="0" applyFill="0" applyBorder="0" applyAlignment="0" applyProtection="0"/>
    <xf numFmtId="191" fontId="62" fillId="0" borderId="0" applyFont="0" applyFill="0" applyBorder="0" applyAlignment="0" applyProtection="0"/>
    <xf numFmtId="193" fontId="38" fillId="0" borderId="0" applyFont="0" applyFill="0" applyBorder="0" applyAlignment="0" applyProtection="0"/>
    <xf numFmtId="191" fontId="62" fillId="0" borderId="0" applyFont="0" applyFill="0" applyBorder="0" applyAlignment="0" applyProtection="0"/>
    <xf numFmtId="192" fontId="38" fillId="0" borderId="0" applyFont="0" applyFill="0" applyBorder="0" applyAlignment="0" applyProtection="0"/>
    <xf numFmtId="195" fontId="62" fillId="0" borderId="0" applyFont="0" applyFill="0" applyBorder="0" applyAlignment="0" applyProtection="0"/>
    <xf numFmtId="177" fontId="62" fillId="0" borderId="0" applyFont="0" applyFill="0" applyBorder="0" applyAlignment="0" applyProtection="0"/>
    <xf numFmtId="193" fontId="38" fillId="0" borderId="0" applyFont="0" applyFill="0" applyBorder="0" applyAlignment="0" applyProtection="0"/>
    <xf numFmtId="194" fontId="62" fillId="0" borderId="0" applyFont="0" applyFill="0" applyBorder="0" applyAlignment="0" applyProtection="0"/>
    <xf numFmtId="194" fontId="62" fillId="0" borderId="0" applyFont="0" applyFill="0" applyBorder="0" applyAlignment="0" applyProtection="0"/>
    <xf numFmtId="169" fontId="38" fillId="0" borderId="0" applyFont="0" applyFill="0" applyBorder="0" applyAlignment="0" applyProtection="0"/>
    <xf numFmtId="194" fontId="62" fillId="0" borderId="0" applyFont="0" applyFill="0" applyBorder="0" applyAlignment="0" applyProtection="0"/>
    <xf numFmtId="193" fontId="38" fillId="0" borderId="0" applyFont="0" applyFill="0" applyBorder="0" applyAlignment="0" applyProtection="0"/>
    <xf numFmtId="328" fontId="123" fillId="0" borderId="0" applyFont="0" applyFill="0" applyBorder="0" applyAlignment="0" applyProtection="0"/>
    <xf numFmtId="42" fontId="62" fillId="0" borderId="0" applyFont="0" applyFill="0" applyBorder="0" applyAlignment="0" applyProtection="0"/>
    <xf numFmtId="177" fontId="63" fillId="0" borderId="0" applyFont="0" applyFill="0" applyBorder="0" applyAlignment="0" applyProtection="0"/>
    <xf numFmtId="197" fontId="62" fillId="0" borderId="0" applyFont="0" applyFill="0" applyBorder="0" applyAlignment="0" applyProtection="0"/>
    <xf numFmtId="179" fontId="62" fillId="0" borderId="0" applyFont="0" applyFill="0" applyBorder="0" applyAlignment="0" applyProtection="0"/>
    <xf numFmtId="42" fontId="62" fillId="0" borderId="0" applyFont="0" applyFill="0" applyBorder="0" applyAlignment="0" applyProtection="0"/>
    <xf numFmtId="191" fontId="62" fillId="0" borderId="0" applyFont="0" applyFill="0" applyBorder="0" applyAlignment="0" applyProtection="0"/>
    <xf numFmtId="177" fontId="63" fillId="0" borderId="0" applyFont="0" applyFill="0" applyBorder="0" applyAlignment="0" applyProtection="0"/>
    <xf numFmtId="177" fontId="62" fillId="0" borderId="0" applyFont="0" applyFill="0" applyBorder="0" applyAlignment="0" applyProtection="0"/>
    <xf numFmtId="192" fontId="38" fillId="0" borderId="0" applyFont="0" applyFill="0" applyBorder="0" applyAlignment="0" applyProtection="0"/>
    <xf numFmtId="191" fontId="62" fillId="0" borderId="0" applyFont="0" applyFill="0" applyBorder="0" applyAlignment="0" applyProtection="0"/>
    <xf numFmtId="191" fontId="62" fillId="0" borderId="0" applyFont="0" applyFill="0" applyBorder="0" applyAlignment="0" applyProtection="0"/>
    <xf numFmtId="193" fontId="38" fillId="0" borderId="0" applyFont="0" applyFill="0" applyBorder="0" applyAlignment="0" applyProtection="0"/>
    <xf numFmtId="191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2" fontId="38" fillId="0" borderId="0" applyFont="0" applyFill="0" applyBorder="0" applyAlignment="0" applyProtection="0"/>
    <xf numFmtId="177" fontId="62" fillId="0" borderId="0" applyFont="0" applyFill="0" applyBorder="0" applyAlignment="0" applyProtection="0"/>
    <xf numFmtId="193" fontId="38" fillId="0" borderId="0" applyFont="0" applyFill="0" applyBorder="0" applyAlignment="0" applyProtection="0"/>
    <xf numFmtId="194" fontId="62" fillId="0" borderId="0" applyFont="0" applyFill="0" applyBorder="0" applyAlignment="0" applyProtection="0"/>
    <xf numFmtId="194" fontId="62" fillId="0" borderId="0" applyFont="0" applyFill="0" applyBorder="0" applyAlignment="0" applyProtection="0"/>
    <xf numFmtId="169" fontId="38" fillId="0" borderId="0" applyFont="0" applyFill="0" applyBorder="0" applyAlignment="0" applyProtection="0"/>
    <xf numFmtId="194" fontId="62" fillId="0" borderId="0" applyFont="0" applyFill="0" applyBorder="0" applyAlignment="0" applyProtection="0"/>
    <xf numFmtId="193" fontId="38" fillId="0" borderId="0" applyFont="0" applyFill="0" applyBorder="0" applyAlignment="0" applyProtection="0"/>
    <xf numFmtId="328" fontId="123" fillId="0" borderId="0" applyFont="0" applyFill="0" applyBorder="0" applyAlignment="0" applyProtection="0"/>
    <xf numFmtId="198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7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7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41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172" fontId="38" fillId="0" borderId="0" applyFont="0" applyFill="0" applyBorder="0" applyAlignment="0" applyProtection="0"/>
    <xf numFmtId="200" fontId="62" fillId="0" borderId="0" applyFont="0" applyFill="0" applyBorder="0" applyAlignment="0" applyProtection="0"/>
    <xf numFmtId="200" fontId="62" fillId="0" borderId="0" applyFont="0" applyFill="0" applyBorder="0" applyAlignment="0" applyProtection="0"/>
    <xf numFmtId="165" fontId="38" fillId="0" borderId="0" applyFont="0" applyFill="0" applyBorder="0" applyAlignment="0" applyProtection="0"/>
    <xf numFmtId="200" fontId="62" fillId="0" borderId="0" applyFont="0" applyFill="0" applyBorder="0" applyAlignment="0" applyProtection="0"/>
    <xf numFmtId="172" fontId="38" fillId="0" borderId="0" applyFont="0" applyFill="0" applyBorder="0" applyAlignment="0" applyProtection="0"/>
    <xf numFmtId="195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164" fontId="10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107" fillId="0" borderId="0" applyFont="0" applyFill="0" applyBorder="0" applyAlignment="0" applyProtection="0"/>
    <xf numFmtId="164" fontId="107" fillId="0" borderId="0" applyFont="0" applyFill="0" applyBorder="0" applyAlignment="0" applyProtection="0"/>
    <xf numFmtId="41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176" fontId="63" fillId="0" borderId="0" applyFont="0" applyFill="0" applyBorder="0" applyAlignment="0" applyProtection="0"/>
    <xf numFmtId="176" fontId="63" fillId="0" borderId="0" applyFont="0" applyFill="0" applyBorder="0" applyAlignment="0" applyProtection="0"/>
    <xf numFmtId="195" fontId="62" fillId="0" borderId="0" applyFont="0" applyFill="0" applyBorder="0" applyAlignment="0" applyProtection="0"/>
    <xf numFmtId="197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8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7" fontId="62" fillId="0" borderId="0" applyFont="0" applyFill="0" applyBorder="0" applyAlignment="0" applyProtection="0"/>
    <xf numFmtId="197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172" fontId="38" fillId="0" borderId="0" applyFont="0" applyFill="0" applyBorder="0" applyAlignment="0" applyProtection="0"/>
    <xf numFmtId="200" fontId="62" fillId="0" borderId="0" applyFont="0" applyFill="0" applyBorder="0" applyAlignment="0" applyProtection="0"/>
    <xf numFmtId="200" fontId="62" fillId="0" borderId="0" applyFont="0" applyFill="0" applyBorder="0" applyAlignment="0" applyProtection="0"/>
    <xf numFmtId="165" fontId="38" fillId="0" borderId="0" applyFont="0" applyFill="0" applyBorder="0" applyAlignment="0" applyProtection="0"/>
    <xf numFmtId="200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172" fontId="38" fillId="0" borderId="0" applyFont="0" applyFill="0" applyBorder="0" applyAlignment="0" applyProtection="0"/>
    <xf numFmtId="195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42" fontId="62" fillId="0" borderId="0" applyFont="0" applyFill="0" applyBorder="0" applyAlignment="0" applyProtection="0"/>
    <xf numFmtId="177" fontId="63" fillId="0" borderId="0" applyFont="0" applyFill="0" applyBorder="0" applyAlignment="0" applyProtection="0"/>
    <xf numFmtId="179" fontId="62" fillId="0" borderId="0" applyFont="0" applyFill="0" applyBorder="0" applyAlignment="0" applyProtection="0"/>
    <xf numFmtId="42" fontId="62" fillId="0" borderId="0" applyFont="0" applyFill="0" applyBorder="0" applyAlignment="0" applyProtection="0"/>
    <xf numFmtId="191" fontId="62" fillId="0" borderId="0" applyFont="0" applyFill="0" applyBorder="0" applyAlignment="0" applyProtection="0"/>
    <xf numFmtId="177" fontId="63" fillId="0" borderId="0" applyFont="0" applyFill="0" applyBorder="0" applyAlignment="0" applyProtection="0"/>
    <xf numFmtId="196" fontId="62" fillId="0" borderId="0" applyFont="0" applyFill="0" applyBorder="0" applyAlignment="0" applyProtection="0"/>
    <xf numFmtId="177" fontId="62" fillId="0" borderId="0" applyFont="0" applyFill="0" applyBorder="0" applyAlignment="0" applyProtection="0"/>
    <xf numFmtId="192" fontId="38" fillId="0" borderId="0" applyFont="0" applyFill="0" applyBorder="0" applyAlignment="0" applyProtection="0"/>
    <xf numFmtId="191" fontId="62" fillId="0" borderId="0" applyFont="0" applyFill="0" applyBorder="0" applyAlignment="0" applyProtection="0"/>
    <xf numFmtId="191" fontId="62" fillId="0" borderId="0" applyFont="0" applyFill="0" applyBorder="0" applyAlignment="0" applyProtection="0"/>
    <xf numFmtId="193" fontId="38" fillId="0" borderId="0" applyFont="0" applyFill="0" applyBorder="0" applyAlignment="0" applyProtection="0"/>
    <xf numFmtId="191" fontId="62" fillId="0" borderId="0" applyFont="0" applyFill="0" applyBorder="0" applyAlignment="0" applyProtection="0"/>
    <xf numFmtId="192" fontId="38" fillId="0" borderId="0" applyFont="0" applyFill="0" applyBorder="0" applyAlignment="0" applyProtection="0"/>
    <xf numFmtId="177" fontId="62" fillId="0" borderId="0" applyFont="0" applyFill="0" applyBorder="0" applyAlignment="0" applyProtection="0"/>
    <xf numFmtId="193" fontId="38" fillId="0" borderId="0" applyFont="0" applyFill="0" applyBorder="0" applyAlignment="0" applyProtection="0"/>
    <xf numFmtId="194" fontId="62" fillId="0" borderId="0" applyFont="0" applyFill="0" applyBorder="0" applyAlignment="0" applyProtection="0"/>
    <xf numFmtId="14" fontId="208" fillId="0" borderId="0"/>
    <xf numFmtId="0" fontId="209" fillId="0" borderId="0"/>
    <xf numFmtId="0" fontId="210" fillId="0" borderId="0" applyNumberFormat="0" applyBorder="0" applyAlignment="0"/>
    <xf numFmtId="0" fontId="61" fillId="65" borderId="0"/>
    <xf numFmtId="0" fontId="211" fillId="0" borderId="0" applyNumberFormat="0" applyBorder="0" applyAlignment="0"/>
    <xf numFmtId="0" fontId="102" fillId="65" borderId="0"/>
    <xf numFmtId="0" fontId="211" fillId="0" borderId="0" applyNumberFormat="0" applyBorder="0" applyAlignment="0"/>
    <xf numFmtId="0" fontId="211" fillId="0" borderId="0" applyNumberFormat="0" applyBorder="0" applyAlignment="0"/>
    <xf numFmtId="0" fontId="212" fillId="0" borderId="0" applyNumberFormat="0" applyBorder="0" applyAlignment="0"/>
    <xf numFmtId="0" fontId="210" fillId="0" borderId="0" applyNumberFormat="0" applyBorder="0" applyAlignment="0"/>
    <xf numFmtId="0" fontId="61" fillId="65" borderId="0"/>
    <xf numFmtId="0" fontId="213" fillId="0" borderId="0" applyNumberFormat="0" applyBorder="0" applyAlignment="0"/>
    <xf numFmtId="0" fontId="214" fillId="0" borderId="0" applyNumberFormat="0" applyBorder="0" applyAlignment="0"/>
    <xf numFmtId="0" fontId="215" fillId="0" borderId="0" applyNumberFormat="0" applyBorder="0" applyAlignment="0"/>
    <xf numFmtId="0" fontId="180" fillId="0" borderId="0"/>
    <xf numFmtId="0" fontId="148" fillId="42" borderId="0">
      <alignment wrapText="1"/>
    </xf>
    <xf numFmtId="0" fontId="11" fillId="0" borderId="62"/>
    <xf numFmtId="227" fontId="8" fillId="66" borderId="18" applyProtection="0">
      <alignment vertical="center"/>
    </xf>
    <xf numFmtId="40" fontId="216" fillId="0" borderId="0" applyBorder="0">
      <alignment horizontal="right"/>
    </xf>
    <xf numFmtId="0" fontId="217" fillId="0" borderId="0"/>
    <xf numFmtId="329" fontId="123" fillId="0" borderId="2">
      <alignment horizontal="right" vertical="center"/>
    </xf>
    <xf numFmtId="329" fontId="123" fillId="0" borderId="2">
      <alignment horizontal="right" vertical="center"/>
    </xf>
    <xf numFmtId="299" fontId="218" fillId="0" borderId="2">
      <alignment horizontal="right" vertical="center"/>
    </xf>
    <xf numFmtId="329" fontId="123" fillId="0" borderId="2">
      <alignment horizontal="right" vertical="center"/>
    </xf>
    <xf numFmtId="329" fontId="123" fillId="0" borderId="2">
      <alignment horizontal="right" vertical="center"/>
    </xf>
    <xf numFmtId="299" fontId="218" fillId="0" borderId="2">
      <alignment horizontal="right" vertical="center"/>
    </xf>
    <xf numFmtId="330" fontId="39" fillId="0" borderId="2">
      <alignment horizontal="right" vertical="center"/>
    </xf>
    <xf numFmtId="329" fontId="123" fillId="0" borderId="2">
      <alignment horizontal="right" vertical="center"/>
    </xf>
    <xf numFmtId="330" fontId="39" fillId="0" borderId="2">
      <alignment horizontal="right" vertical="center"/>
    </xf>
    <xf numFmtId="330" fontId="39" fillId="0" borderId="2">
      <alignment horizontal="right" vertical="center"/>
    </xf>
    <xf numFmtId="329" fontId="123" fillId="0" borderId="2">
      <alignment horizontal="right" vertical="center"/>
    </xf>
    <xf numFmtId="331" fontId="62" fillId="0" borderId="2">
      <alignment horizontal="right" vertical="center"/>
    </xf>
    <xf numFmtId="299" fontId="218" fillId="0" borderId="2">
      <alignment horizontal="right" vertical="center"/>
    </xf>
    <xf numFmtId="299" fontId="218" fillId="0" borderId="2">
      <alignment horizontal="right" vertical="center"/>
    </xf>
    <xf numFmtId="299" fontId="218" fillId="0" borderId="2">
      <alignment horizontal="right" vertical="center"/>
    </xf>
    <xf numFmtId="332" fontId="39" fillId="0" borderId="2">
      <alignment horizontal="right" vertical="center"/>
    </xf>
    <xf numFmtId="332" fontId="39" fillId="0" borderId="2">
      <alignment horizontal="right" vertical="center"/>
    </xf>
    <xf numFmtId="331" fontId="62" fillId="0" borderId="2">
      <alignment horizontal="right" vertical="center"/>
    </xf>
    <xf numFmtId="333" fontId="62" fillId="0" borderId="2">
      <alignment horizontal="right" vertical="center"/>
    </xf>
    <xf numFmtId="331" fontId="62" fillId="0" borderId="2">
      <alignment horizontal="right" vertical="center"/>
    </xf>
    <xf numFmtId="331" fontId="62" fillId="0" borderId="2">
      <alignment horizontal="right" vertical="center"/>
    </xf>
    <xf numFmtId="329" fontId="123" fillId="0" borderId="2">
      <alignment horizontal="right" vertical="center"/>
    </xf>
    <xf numFmtId="332" fontId="39" fillId="0" borderId="2">
      <alignment horizontal="right" vertical="center"/>
    </xf>
    <xf numFmtId="329" fontId="123" fillId="0" borderId="2">
      <alignment horizontal="right" vertical="center"/>
    </xf>
    <xf numFmtId="329" fontId="123" fillId="0" borderId="2">
      <alignment horizontal="right" vertical="center"/>
    </xf>
    <xf numFmtId="332" fontId="39" fillId="0" borderId="2">
      <alignment horizontal="right" vertical="center"/>
    </xf>
    <xf numFmtId="334" fontId="2" fillId="0" borderId="2">
      <alignment horizontal="right" vertical="center"/>
    </xf>
    <xf numFmtId="332" fontId="39" fillId="0" borderId="2">
      <alignment horizontal="right" vertical="center"/>
    </xf>
    <xf numFmtId="332" fontId="39" fillId="0" borderId="2">
      <alignment horizontal="right" vertical="center"/>
    </xf>
    <xf numFmtId="332" fontId="39" fillId="0" borderId="2">
      <alignment horizontal="right" vertical="center"/>
    </xf>
    <xf numFmtId="332" fontId="39" fillId="0" borderId="2">
      <alignment horizontal="right" vertical="center"/>
    </xf>
    <xf numFmtId="331" fontId="62" fillId="0" borderId="2">
      <alignment horizontal="right" vertical="center"/>
    </xf>
    <xf numFmtId="332" fontId="39" fillId="0" borderId="2">
      <alignment horizontal="right" vertical="center"/>
    </xf>
    <xf numFmtId="329" fontId="123" fillId="0" borderId="2">
      <alignment horizontal="right" vertical="center"/>
    </xf>
    <xf numFmtId="332" fontId="39" fillId="0" borderId="2">
      <alignment horizontal="right" vertical="center"/>
    </xf>
    <xf numFmtId="335" fontId="107" fillId="0" borderId="2">
      <alignment horizontal="right" vertical="center"/>
    </xf>
    <xf numFmtId="331" fontId="62" fillId="0" borderId="2">
      <alignment horizontal="right" vertical="center"/>
    </xf>
    <xf numFmtId="332" fontId="39" fillId="0" borderId="2">
      <alignment horizontal="right" vertical="center"/>
    </xf>
    <xf numFmtId="332" fontId="39" fillId="0" borderId="2">
      <alignment horizontal="right" vertical="center"/>
    </xf>
    <xf numFmtId="335" fontId="107" fillId="0" borderId="2">
      <alignment horizontal="right" vertical="center"/>
    </xf>
    <xf numFmtId="332" fontId="39" fillId="0" borderId="2">
      <alignment horizontal="right" vertical="center"/>
    </xf>
    <xf numFmtId="299" fontId="218" fillId="0" borderId="2">
      <alignment horizontal="right" vertical="center"/>
    </xf>
    <xf numFmtId="329" fontId="123" fillId="0" borderId="2">
      <alignment horizontal="right" vertical="center"/>
    </xf>
    <xf numFmtId="330" fontId="39" fillId="0" borderId="2">
      <alignment horizontal="right" vertical="center"/>
    </xf>
    <xf numFmtId="330" fontId="39" fillId="0" borderId="2">
      <alignment horizontal="right" vertical="center"/>
    </xf>
    <xf numFmtId="330" fontId="39" fillId="0" borderId="2">
      <alignment horizontal="right" vertical="center"/>
    </xf>
    <xf numFmtId="329" fontId="123" fillId="0" borderId="2">
      <alignment horizontal="right" vertical="center"/>
    </xf>
    <xf numFmtId="299" fontId="218" fillId="0" borderId="2">
      <alignment horizontal="right" vertical="center"/>
    </xf>
    <xf numFmtId="192" fontId="39" fillId="0" borderId="2">
      <alignment horizontal="right" vertical="center"/>
    </xf>
    <xf numFmtId="329" fontId="123" fillId="0" borderId="2">
      <alignment horizontal="right" vertical="center"/>
    </xf>
    <xf numFmtId="330" fontId="39" fillId="0" borderId="2">
      <alignment horizontal="right" vertical="center"/>
    </xf>
    <xf numFmtId="329" fontId="123" fillId="0" borderId="2">
      <alignment horizontal="right" vertical="center"/>
    </xf>
    <xf numFmtId="329" fontId="123" fillId="0" borderId="2">
      <alignment horizontal="right" vertical="center"/>
    </xf>
    <xf numFmtId="330" fontId="39" fillId="0" borderId="2">
      <alignment horizontal="right" vertical="center"/>
    </xf>
    <xf numFmtId="329" fontId="123" fillId="0" borderId="2">
      <alignment horizontal="right" vertical="center"/>
    </xf>
    <xf numFmtId="329" fontId="123" fillId="0" borderId="2">
      <alignment horizontal="right" vertical="center"/>
    </xf>
    <xf numFmtId="330" fontId="39" fillId="0" borderId="2">
      <alignment horizontal="right" vertical="center"/>
    </xf>
    <xf numFmtId="329" fontId="123" fillId="0" borderId="2">
      <alignment horizontal="right" vertical="center"/>
    </xf>
    <xf numFmtId="336" fontId="123" fillId="0" borderId="2">
      <alignment horizontal="right" vertical="center"/>
    </xf>
    <xf numFmtId="330" fontId="39" fillId="0" borderId="2">
      <alignment horizontal="right" vertical="center"/>
    </xf>
    <xf numFmtId="330" fontId="39" fillId="0" borderId="2">
      <alignment horizontal="right" vertical="center"/>
    </xf>
    <xf numFmtId="330" fontId="39" fillId="0" borderId="2">
      <alignment horizontal="right" vertical="center"/>
    </xf>
    <xf numFmtId="329" fontId="123" fillId="0" borderId="2">
      <alignment horizontal="right" vertical="center"/>
    </xf>
    <xf numFmtId="330" fontId="39" fillId="0" borderId="2">
      <alignment horizontal="right" vertical="center"/>
    </xf>
    <xf numFmtId="330" fontId="39" fillId="0" borderId="2">
      <alignment horizontal="right" vertical="center"/>
    </xf>
    <xf numFmtId="329" fontId="123" fillId="0" borderId="2">
      <alignment horizontal="right" vertical="center"/>
    </xf>
    <xf numFmtId="330" fontId="39" fillId="0" borderId="2">
      <alignment horizontal="right" vertical="center"/>
    </xf>
    <xf numFmtId="329" fontId="123" fillId="0" borderId="2">
      <alignment horizontal="right" vertical="center"/>
    </xf>
    <xf numFmtId="330" fontId="39" fillId="0" borderId="2">
      <alignment horizontal="right" vertical="center"/>
    </xf>
    <xf numFmtId="329" fontId="123" fillId="0" borderId="2">
      <alignment horizontal="right" vertical="center"/>
    </xf>
    <xf numFmtId="299" fontId="218" fillId="0" borderId="2">
      <alignment horizontal="right" vertical="center"/>
    </xf>
    <xf numFmtId="329" fontId="123" fillId="0" borderId="2">
      <alignment horizontal="right" vertical="center"/>
    </xf>
    <xf numFmtId="336" fontId="123" fillId="0" borderId="2">
      <alignment horizontal="right" vertical="center"/>
    </xf>
    <xf numFmtId="329" fontId="123" fillId="0" borderId="2">
      <alignment horizontal="right" vertical="center"/>
    </xf>
    <xf numFmtId="329" fontId="123" fillId="0" borderId="2">
      <alignment horizontal="right" vertical="center"/>
    </xf>
    <xf numFmtId="329" fontId="123" fillId="0" borderId="2">
      <alignment horizontal="right" vertical="center"/>
    </xf>
    <xf numFmtId="299" fontId="218" fillId="0" borderId="2">
      <alignment horizontal="right" vertical="center"/>
    </xf>
    <xf numFmtId="330" fontId="39" fillId="0" borderId="2">
      <alignment horizontal="right" vertical="center"/>
    </xf>
    <xf numFmtId="330" fontId="39" fillId="0" borderId="2">
      <alignment horizontal="right" vertical="center"/>
    </xf>
    <xf numFmtId="329" fontId="123" fillId="0" borderId="2">
      <alignment horizontal="right" vertical="center"/>
    </xf>
    <xf numFmtId="330" fontId="39" fillId="0" borderId="2">
      <alignment horizontal="right" vertical="center"/>
    </xf>
    <xf numFmtId="329" fontId="123" fillId="0" borderId="2">
      <alignment horizontal="right" vertical="center"/>
    </xf>
    <xf numFmtId="192" fontId="39" fillId="0" borderId="2">
      <alignment horizontal="right" vertical="center"/>
    </xf>
    <xf numFmtId="337" fontId="219" fillId="4" borderId="63" applyFont="0" applyFill="0" applyBorder="0"/>
    <xf numFmtId="299" fontId="218" fillId="0" borderId="2">
      <alignment horizontal="right" vertical="center"/>
    </xf>
    <xf numFmtId="330" fontId="39" fillId="0" borderId="2">
      <alignment horizontal="right" vertical="center"/>
    </xf>
    <xf numFmtId="337" fontId="219" fillId="4" borderId="63" applyFont="0" applyFill="0" applyBorder="0"/>
    <xf numFmtId="299" fontId="218" fillId="0" borderId="2">
      <alignment horizontal="right" vertical="center"/>
    </xf>
    <xf numFmtId="329" fontId="123" fillId="0" borderId="2">
      <alignment horizontal="right" vertical="center"/>
    </xf>
    <xf numFmtId="299" fontId="218" fillId="0" borderId="2">
      <alignment horizontal="right" vertical="center"/>
    </xf>
    <xf numFmtId="0" fontId="120" fillId="67" borderId="0" applyNumberFormat="0" applyProtection="0">
      <alignment horizontal="center"/>
    </xf>
    <xf numFmtId="224" fontId="126" fillId="0" borderId="26">
      <protection hidden="1"/>
    </xf>
    <xf numFmtId="37" fontId="64" fillId="0" borderId="0" applyBorder="0" applyAlignment="0" applyProtection="0"/>
    <xf numFmtId="338" fontId="2" fillId="0" borderId="0"/>
    <xf numFmtId="338" fontId="2" fillId="0" borderId="0"/>
    <xf numFmtId="49" fontId="64" fillId="0" borderId="0" applyFill="0" applyBorder="0" applyAlignment="0"/>
    <xf numFmtId="339" fontId="2" fillId="0" borderId="0" applyFill="0" applyBorder="0" applyAlignment="0"/>
    <xf numFmtId="340" fontId="2" fillId="0" borderId="0" applyFill="0" applyBorder="0" applyAlignment="0"/>
    <xf numFmtId="177" fontId="123" fillId="0" borderId="2">
      <alignment horizontal="center"/>
    </xf>
    <xf numFmtId="0" fontId="65" fillId="0" borderId="30"/>
    <xf numFmtId="341" fontId="220" fillId="0" borderId="2">
      <alignment horizontal="center"/>
    </xf>
    <xf numFmtId="0" fontId="221" fillId="0" borderId="0">
      <alignment vertical="center" wrapText="1"/>
      <protection locked="0"/>
    </xf>
    <xf numFmtId="0" fontId="65" fillId="0" borderId="30"/>
    <xf numFmtId="0" fontId="66" fillId="0" borderId="30"/>
    <xf numFmtId="0" fontId="66" fillId="0" borderId="30"/>
    <xf numFmtId="0" fontId="66" fillId="0" borderId="30"/>
    <xf numFmtId="0" fontId="65" fillId="0" borderId="30"/>
    <xf numFmtId="0" fontId="65" fillId="0" borderId="30"/>
    <xf numFmtId="0" fontId="66" fillId="0" borderId="30"/>
    <xf numFmtId="0" fontId="65" fillId="0" borderId="30"/>
    <xf numFmtId="0" fontId="66" fillId="0" borderId="30"/>
    <xf numFmtId="0" fontId="66" fillId="0" borderId="30"/>
    <xf numFmtId="0" fontId="123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3" fontId="222" fillId="0" borderId="64" applyNumberFormat="0" applyBorder="0" applyAlignment="0"/>
    <xf numFmtId="3" fontId="222" fillId="0" borderId="64" applyNumberFormat="0" applyBorder="0" applyAlignment="0"/>
    <xf numFmtId="0" fontId="223" fillId="0" borderId="0" applyFont="0">
      <alignment horizontal="centerContinuous"/>
    </xf>
    <xf numFmtId="0" fontId="224" fillId="0" borderId="0" applyFill="0" applyBorder="0" applyProtection="0">
      <alignment horizontal="left" vertical="top"/>
    </xf>
    <xf numFmtId="40" fontId="8" fillId="0" borderId="0"/>
    <xf numFmtId="0" fontId="225" fillId="0" borderId="0" applyNumberFormat="0" applyFill="0" applyBorder="0" applyAlignment="0" applyProtection="0"/>
    <xf numFmtId="0" fontId="225" fillId="0" borderId="0" applyNumberFormat="0" applyFill="0" applyBorder="0" applyAlignment="0" applyProtection="0"/>
    <xf numFmtId="0" fontId="225" fillId="0" borderId="0" applyNumberFormat="0" applyFill="0" applyBorder="0" applyAlignment="0" applyProtection="0"/>
    <xf numFmtId="0" fontId="225" fillId="0" borderId="0" applyNumberFormat="0" applyFill="0" applyBorder="0" applyAlignment="0" applyProtection="0"/>
    <xf numFmtId="0" fontId="225" fillId="0" borderId="0" applyNumberFormat="0" applyFill="0" applyBorder="0" applyAlignment="0" applyProtection="0"/>
    <xf numFmtId="0" fontId="225" fillId="0" borderId="0" applyNumberFormat="0" applyFill="0" applyBorder="0" applyAlignment="0" applyProtection="0"/>
    <xf numFmtId="0" fontId="225" fillId="0" borderId="0" applyNumberFormat="0" applyFill="0" applyBorder="0" applyAlignment="0" applyProtection="0"/>
    <xf numFmtId="0" fontId="225" fillId="0" borderId="0" applyNumberFormat="0" applyFill="0" applyBorder="0" applyAlignment="0" applyProtection="0"/>
    <xf numFmtId="0" fontId="225" fillId="0" borderId="0" applyNumberFormat="0" applyFill="0" applyBorder="0" applyAlignment="0" applyProtection="0"/>
    <xf numFmtId="0" fontId="225" fillId="0" borderId="0" applyNumberFormat="0" applyFill="0" applyBorder="0" applyAlignment="0" applyProtection="0"/>
    <xf numFmtId="0" fontId="225" fillId="0" borderId="0" applyNumberFormat="0" applyFill="0" applyBorder="0" applyAlignment="0" applyProtection="0"/>
    <xf numFmtId="0" fontId="225" fillId="0" borderId="0" applyNumberFormat="0" applyFill="0" applyBorder="0" applyAlignment="0" applyProtection="0"/>
    <xf numFmtId="0" fontId="225" fillId="0" borderId="0" applyNumberFormat="0" applyFill="0" applyBorder="0" applyAlignment="0" applyProtection="0"/>
    <xf numFmtId="0" fontId="225" fillId="0" borderId="0" applyNumberFormat="0" applyFill="0" applyBorder="0" applyAlignment="0" applyProtection="0"/>
    <xf numFmtId="0" fontId="225" fillId="0" borderId="0" applyNumberFormat="0" applyFill="0" applyBorder="0" applyAlignment="0" applyProtection="0"/>
    <xf numFmtId="0" fontId="225" fillId="0" borderId="0" applyNumberFormat="0" applyFill="0" applyBorder="0" applyAlignment="0" applyProtection="0"/>
    <xf numFmtId="0" fontId="225" fillId="0" borderId="0" applyNumberFormat="0" applyFill="0" applyBorder="0" applyAlignment="0" applyProtection="0"/>
    <xf numFmtId="0" fontId="225" fillId="0" borderId="0" applyNumberFormat="0" applyFill="0" applyBorder="0" applyAlignment="0" applyProtection="0"/>
    <xf numFmtId="0" fontId="225" fillId="0" borderId="0" applyNumberFormat="0" applyFill="0" applyBorder="0" applyAlignment="0" applyProtection="0"/>
    <xf numFmtId="0" fontId="225" fillId="0" borderId="0" applyNumberFormat="0" applyFill="0" applyBorder="0" applyAlignment="0" applyProtection="0"/>
    <xf numFmtId="0" fontId="225" fillId="0" borderId="0" applyNumberFormat="0" applyFill="0" applyBorder="0" applyAlignment="0" applyProtection="0"/>
    <xf numFmtId="0" fontId="225" fillId="0" borderId="0" applyNumberFormat="0" applyFill="0" applyBorder="0" applyAlignment="0" applyProtection="0"/>
    <xf numFmtId="0" fontId="226" fillId="48" borderId="0">
      <alignment horizontal="left" vertical="center" indent="1"/>
    </xf>
    <xf numFmtId="0" fontId="226" fillId="48" borderId="0">
      <alignment horizontal="right" vertical="center" indent="3"/>
    </xf>
    <xf numFmtId="0" fontId="133" fillId="0" borderId="65" applyNumberFormat="0" applyFill="0" applyAlignment="0" applyProtection="0"/>
    <xf numFmtId="0" fontId="133" fillId="0" borderId="65" applyNumberFormat="0" applyFill="0" applyAlignment="0" applyProtection="0"/>
    <xf numFmtId="0" fontId="133" fillId="0" borderId="65" applyNumberFormat="0" applyFill="0" applyAlignment="0" applyProtection="0"/>
    <xf numFmtId="0" fontId="133" fillId="0" borderId="65" applyNumberFormat="0" applyFill="0" applyAlignment="0" applyProtection="0"/>
    <xf numFmtId="0" fontId="133" fillId="0" borderId="65" applyNumberFormat="0" applyFill="0" applyAlignment="0" applyProtection="0"/>
    <xf numFmtId="0" fontId="133" fillId="0" borderId="65" applyNumberFormat="0" applyFill="0" applyAlignment="0" applyProtection="0"/>
    <xf numFmtId="0" fontId="133" fillId="0" borderId="65" applyNumberFormat="0" applyFill="0" applyAlignment="0" applyProtection="0"/>
    <xf numFmtId="0" fontId="133" fillId="0" borderId="65" applyNumberFormat="0" applyFill="0" applyAlignment="0" applyProtection="0"/>
    <xf numFmtId="0" fontId="133" fillId="0" borderId="65" applyNumberFormat="0" applyFill="0" applyAlignment="0" applyProtection="0"/>
    <xf numFmtId="0" fontId="133" fillId="0" borderId="65" applyNumberFormat="0" applyFill="0" applyAlignment="0" applyProtection="0"/>
    <xf numFmtId="0" fontId="133" fillId="0" borderId="65" applyNumberFormat="0" applyFill="0" applyAlignment="0" applyProtection="0"/>
    <xf numFmtId="0" fontId="133" fillId="0" borderId="65" applyNumberFormat="0" applyFill="0" applyAlignment="0" applyProtection="0"/>
    <xf numFmtId="0" fontId="133" fillId="0" borderId="65" applyNumberFormat="0" applyFill="0" applyAlignment="0" applyProtection="0"/>
    <xf numFmtId="0" fontId="133" fillId="0" borderId="65" applyNumberFormat="0" applyFill="0" applyAlignment="0" applyProtection="0"/>
    <xf numFmtId="0" fontId="133" fillId="0" borderId="65" applyNumberFormat="0" applyFill="0" applyAlignment="0" applyProtection="0"/>
    <xf numFmtId="0" fontId="133" fillId="0" borderId="65" applyNumberFormat="0" applyFill="0" applyAlignment="0" applyProtection="0"/>
    <xf numFmtId="0" fontId="133" fillId="0" borderId="65" applyNumberFormat="0" applyFill="0" applyAlignment="0" applyProtection="0"/>
    <xf numFmtId="0" fontId="133" fillId="0" borderId="65" applyNumberFormat="0" applyFill="0" applyAlignment="0" applyProtection="0"/>
    <xf numFmtId="0" fontId="133" fillId="0" borderId="65" applyNumberFormat="0" applyFill="0" applyAlignment="0" applyProtection="0"/>
    <xf numFmtId="0" fontId="133" fillId="0" borderId="65" applyNumberFormat="0" applyFill="0" applyAlignment="0" applyProtection="0"/>
    <xf numFmtId="0" fontId="133" fillId="0" borderId="65" applyNumberFormat="0" applyFill="0" applyAlignment="0" applyProtection="0"/>
    <xf numFmtId="0" fontId="133" fillId="0" borderId="65" applyNumberFormat="0" applyFill="0" applyAlignment="0" applyProtection="0"/>
    <xf numFmtId="0" fontId="2" fillId="0" borderId="0"/>
    <xf numFmtId="0" fontId="171" fillId="0" borderId="66">
      <alignment horizontal="center"/>
    </xf>
    <xf numFmtId="169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342" fontId="2" fillId="0" borderId="19" applyFont="0" applyFill="0" applyBorder="0" applyProtection="0">
      <alignment horizontal="center"/>
      <protection locked="0"/>
    </xf>
    <xf numFmtId="343" fontId="3" fillId="0" borderId="8" applyFont="0" applyFill="0" applyBorder="0" applyProtection="0">
      <alignment horizontal="center"/>
    </xf>
    <xf numFmtId="38" fontId="2" fillId="0" borderId="1" applyFont="0" applyFill="0" applyBorder="0" applyAlignment="0" applyProtection="0">
      <protection locked="0"/>
    </xf>
    <xf numFmtId="15" fontId="2" fillId="0" borderId="1" applyFont="0" applyFill="0" applyBorder="0" applyProtection="0">
      <alignment horizontal="center"/>
      <protection locked="0"/>
    </xf>
    <xf numFmtId="10" fontId="2" fillId="0" borderId="1" applyFont="0" applyFill="0" applyBorder="0" applyProtection="0">
      <alignment horizontal="center"/>
      <protection locked="0"/>
    </xf>
    <xf numFmtId="344" fontId="2" fillId="0" borderId="1" applyFont="0" applyFill="0" applyBorder="0" applyProtection="0">
      <alignment horizontal="center"/>
    </xf>
    <xf numFmtId="172" fontId="60" fillId="0" borderId="0" applyFont="0" applyFill="0" applyBorder="0" applyAlignment="0" applyProtection="0"/>
    <xf numFmtId="219" fontId="168" fillId="0" borderId="0" applyFont="0" applyFill="0" applyBorder="0" applyAlignment="0" applyProtection="0"/>
    <xf numFmtId="172" fontId="2" fillId="0" borderId="0" applyFont="0" applyFill="0" applyBorder="0" applyAlignment="0" applyProtection="0"/>
    <xf numFmtId="345" fontId="2" fillId="0" borderId="0" applyFont="0" applyFill="0" applyBorder="0" applyAlignment="0" applyProtection="0"/>
    <xf numFmtId="346" fontId="2" fillId="0" borderId="0" applyFont="0" applyFill="0" applyBorder="0" applyAlignment="0" applyProtection="0"/>
    <xf numFmtId="0" fontId="97" fillId="0" borderId="51">
      <alignment horizontal="center"/>
    </xf>
    <xf numFmtId="340" fontId="123" fillId="0" borderId="0"/>
    <xf numFmtId="347" fontId="123" fillId="0" borderId="1"/>
    <xf numFmtId="3" fontId="39" fillId="54" borderId="43">
      <alignment horizontal="right" vertical="top" wrapText="1"/>
    </xf>
    <xf numFmtId="0" fontId="227" fillId="0" borderId="0"/>
    <xf numFmtId="3" fontId="123" fillId="0" borderId="0" applyNumberFormat="0" applyBorder="0" applyAlignment="0" applyProtection="0">
      <alignment horizontal="centerContinuous"/>
      <protection locked="0"/>
    </xf>
    <xf numFmtId="3" fontId="228" fillId="0" borderId="0">
      <protection locked="0"/>
    </xf>
    <xf numFmtId="0" fontId="227" fillId="0" borderId="0"/>
    <xf numFmtId="5" fontId="229" fillId="68" borderId="21">
      <alignment vertical="top"/>
    </xf>
    <xf numFmtId="0" fontId="81" fillId="69" borderId="1">
      <alignment horizontal="left" vertical="center"/>
    </xf>
    <xf numFmtId="6" fontId="230" fillId="70" borderId="21"/>
    <xf numFmtId="5" fontId="163" fillId="0" borderId="21">
      <alignment horizontal="left" vertical="top"/>
    </xf>
    <xf numFmtId="0" fontId="231" fillId="71" borderId="0">
      <alignment horizontal="left" vertical="center"/>
    </xf>
    <xf numFmtId="5" fontId="60" fillId="0" borderId="40">
      <alignment horizontal="left" vertical="top"/>
    </xf>
    <xf numFmtId="0" fontId="232" fillId="0" borderId="40">
      <alignment horizontal="left" vertical="center"/>
    </xf>
    <xf numFmtId="348" fontId="131" fillId="0" borderId="0" applyFont="0" applyFill="0" applyBorder="0" applyAlignment="0" applyProtection="0"/>
    <xf numFmtId="349" fontId="131" fillId="0" borderId="0" applyFont="0" applyFill="0" applyBorder="0" applyAlignment="0" applyProtection="0"/>
    <xf numFmtId="311" fontId="2" fillId="0" borderId="0" applyFont="0" applyFill="0" applyBorder="0" applyAlignment="0" applyProtection="0"/>
    <xf numFmtId="312" fontId="2" fillId="0" borderId="0" applyFont="0" applyFill="0" applyBorder="0" applyAlignment="0" applyProtection="0"/>
    <xf numFmtId="42" fontId="130" fillId="0" borderId="0" applyFont="0" applyFill="0" applyBorder="0" applyAlignment="0" applyProtection="0"/>
    <xf numFmtId="241" fontId="130" fillId="0" borderId="0" applyFont="0" applyFill="0" applyBorder="0" applyAlignment="0" applyProtection="0"/>
    <xf numFmtId="0" fontId="233" fillId="0" borderId="0" applyNumberFormat="0" applyFill="0" applyBorder="0" applyAlignment="0" applyProtection="0"/>
    <xf numFmtId="0" fontId="233" fillId="0" borderId="0" applyNumberFormat="0" applyFill="0" applyBorder="0" applyAlignment="0" applyProtection="0"/>
    <xf numFmtId="0" fontId="233" fillId="0" borderId="0" applyNumberFormat="0" applyFill="0" applyBorder="0" applyAlignment="0" applyProtection="0"/>
    <xf numFmtId="0" fontId="233" fillId="0" borderId="0" applyNumberFormat="0" applyFill="0" applyBorder="0" applyAlignment="0" applyProtection="0"/>
    <xf numFmtId="0" fontId="233" fillId="0" borderId="0" applyNumberFormat="0" applyFill="0" applyBorder="0" applyAlignment="0" applyProtection="0"/>
    <xf numFmtId="0" fontId="233" fillId="0" borderId="0" applyNumberFormat="0" applyFill="0" applyBorder="0" applyAlignment="0" applyProtection="0"/>
    <xf numFmtId="0" fontId="233" fillId="0" borderId="0" applyNumberFormat="0" applyFill="0" applyBorder="0" applyAlignment="0" applyProtection="0"/>
    <xf numFmtId="0" fontId="233" fillId="0" borderId="0" applyNumberFormat="0" applyFill="0" applyBorder="0" applyAlignment="0" applyProtection="0"/>
    <xf numFmtId="0" fontId="233" fillId="0" borderId="0" applyNumberFormat="0" applyFill="0" applyBorder="0" applyAlignment="0" applyProtection="0"/>
    <xf numFmtId="0" fontId="233" fillId="0" borderId="0" applyNumberFormat="0" applyFill="0" applyBorder="0" applyAlignment="0" applyProtection="0"/>
    <xf numFmtId="0" fontId="233" fillId="0" borderId="0" applyNumberFormat="0" applyFill="0" applyBorder="0" applyAlignment="0" applyProtection="0"/>
    <xf numFmtId="0" fontId="233" fillId="0" borderId="0" applyNumberFormat="0" applyFill="0" applyBorder="0" applyAlignment="0" applyProtection="0"/>
    <xf numFmtId="0" fontId="233" fillId="0" borderId="0" applyNumberFormat="0" applyFill="0" applyBorder="0" applyAlignment="0" applyProtection="0"/>
    <xf numFmtId="0" fontId="233" fillId="0" borderId="0" applyNumberFormat="0" applyFill="0" applyBorder="0" applyAlignment="0" applyProtection="0"/>
    <xf numFmtId="0" fontId="233" fillId="0" borderId="0" applyNumberFormat="0" applyFill="0" applyBorder="0" applyAlignment="0" applyProtection="0"/>
    <xf numFmtId="0" fontId="233" fillId="0" borderId="0" applyNumberFormat="0" applyFill="0" applyBorder="0" applyAlignment="0" applyProtection="0"/>
    <xf numFmtId="0" fontId="233" fillId="0" borderId="0" applyNumberFormat="0" applyFill="0" applyBorder="0" applyAlignment="0" applyProtection="0"/>
    <xf numFmtId="0" fontId="233" fillId="0" borderId="0" applyNumberFormat="0" applyFill="0" applyBorder="0" applyAlignment="0" applyProtection="0"/>
    <xf numFmtId="0" fontId="233" fillId="0" borderId="0" applyNumberFormat="0" applyFill="0" applyBorder="0" applyAlignment="0" applyProtection="0"/>
    <xf numFmtId="0" fontId="233" fillId="0" borderId="0" applyNumberFormat="0" applyFill="0" applyBorder="0" applyAlignment="0" applyProtection="0"/>
    <xf numFmtId="0" fontId="233" fillId="0" borderId="0" applyNumberFormat="0" applyFill="0" applyBorder="0" applyAlignment="0" applyProtection="0"/>
    <xf numFmtId="0" fontId="233" fillId="0" borderId="0" applyNumberFormat="0" applyFill="0" applyBorder="0" applyAlignment="0" applyProtection="0"/>
    <xf numFmtId="350" fontId="169" fillId="0" borderId="0" applyFont="0" applyFill="0" applyBorder="0" applyAlignment="0" applyProtection="0"/>
    <xf numFmtId="351" fontId="169" fillId="0" borderId="0" applyFont="0" applyFill="0" applyBorder="0" applyAlignment="0" applyProtection="0"/>
    <xf numFmtId="352" fontId="26" fillId="0" borderId="0"/>
    <xf numFmtId="0" fontId="234" fillId="0" borderId="0" applyNumberFormat="0" applyFill="0" applyBorder="0" applyAlignment="0" applyProtection="0"/>
    <xf numFmtId="169" fontId="39" fillId="0" borderId="0" applyFont="0" applyFill="0" applyBorder="0" applyAlignment="0" applyProtection="0"/>
    <xf numFmtId="0" fontId="206" fillId="0" borderId="0" applyNumberFormat="0" applyFill="0" applyBorder="0" applyAlignment="0" applyProtection="0"/>
    <xf numFmtId="41" fontId="112" fillId="0" borderId="20"/>
    <xf numFmtId="353" fontId="169" fillId="0" borderId="0" applyFont="0" applyFill="0" applyBorder="0" applyAlignment="0" applyProtection="0"/>
    <xf numFmtId="354" fontId="169" fillId="0" borderId="0" applyFont="0" applyFill="0" applyBorder="0" applyAlignment="0" applyProtection="0"/>
    <xf numFmtId="0" fontId="169" fillId="0" borderId="0"/>
    <xf numFmtId="355" fontId="169" fillId="0" borderId="0" applyFont="0" applyFill="0" applyBorder="0" applyAlignment="0" applyProtection="0"/>
    <xf numFmtId="356" fontId="169" fillId="0" borderId="0" applyFont="0" applyFill="0" applyBorder="0" applyAlignment="0" applyProtection="0"/>
    <xf numFmtId="357" fontId="169" fillId="0" borderId="0" applyFont="0" applyFill="0" applyBorder="0" applyAlignment="0" applyProtection="0"/>
    <xf numFmtId="0" fontId="169" fillId="0" borderId="0" applyFont="0" applyFill="0" applyBorder="0" applyAlignment="0" applyProtection="0"/>
    <xf numFmtId="0" fontId="235" fillId="0" borderId="0">
      <alignment vertical="center"/>
    </xf>
    <xf numFmtId="42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9" fontId="236" fillId="0" borderId="0" applyFont="0" applyFill="0" applyBorder="0" applyAlignment="0" applyProtection="0"/>
    <xf numFmtId="0" fontId="47" fillId="0" borderId="0"/>
    <xf numFmtId="196" fontId="236" fillId="0" borderId="0" applyFont="0" applyFill="0" applyBorder="0" applyAlignment="0" applyProtection="0"/>
    <xf numFmtId="185" fontId="236" fillId="0" borderId="0" applyFont="0" applyFill="0" applyBorder="0" applyAlignment="0" applyProtection="0"/>
    <xf numFmtId="205" fontId="236" fillId="0" borderId="0" applyFont="0" applyFill="0" applyBorder="0" applyAlignment="0" applyProtection="0"/>
    <xf numFmtId="358" fontId="236" fillId="0" borderId="0" applyFont="0" applyFill="0" applyBorder="0" applyAlignment="0" applyProtection="0"/>
    <xf numFmtId="0" fontId="236" fillId="0" borderId="0"/>
    <xf numFmtId="0" fontId="237" fillId="0" borderId="0" applyFont="0" applyFill="0" applyBorder="0" applyAlignment="0" applyProtection="0"/>
    <xf numFmtId="0" fontId="237" fillId="0" borderId="0" applyFont="0" applyFill="0" applyBorder="0" applyAlignment="0" applyProtection="0"/>
    <xf numFmtId="0" fontId="27" fillId="0" borderId="0">
      <alignment vertical="center"/>
    </xf>
    <xf numFmtId="359" fontId="185" fillId="0" borderId="0">
      <protection locked="0"/>
    </xf>
    <xf numFmtId="0" fontId="238" fillId="0" borderId="0">
      <protection locked="0"/>
    </xf>
    <xf numFmtId="0" fontId="238" fillId="0" borderId="0">
      <protection locked="0"/>
    </xf>
    <xf numFmtId="0" fontId="70" fillId="0" borderId="0">
      <protection locked="0"/>
    </xf>
    <xf numFmtId="0" fontId="70" fillId="0" borderId="0">
      <protection locked="0"/>
    </xf>
    <xf numFmtId="40" fontId="239" fillId="0" borderId="0" applyFont="0" applyFill="0" applyBorder="0" applyAlignment="0" applyProtection="0"/>
    <xf numFmtId="38" fontId="239" fillId="0" borderId="0" applyFont="0" applyFill="0" applyBorder="0" applyAlignment="0" applyProtection="0"/>
    <xf numFmtId="0" fontId="239" fillId="0" borderId="0" applyFont="0" applyFill="0" applyBorder="0" applyAlignment="0" applyProtection="0"/>
    <xf numFmtId="0" fontId="239" fillId="0" borderId="0" applyFont="0" applyFill="0" applyBorder="0" applyAlignment="0" applyProtection="0"/>
    <xf numFmtId="9" fontId="240" fillId="0" borderId="0" applyFont="0" applyFill="0" applyBorder="0" applyAlignment="0" applyProtection="0"/>
    <xf numFmtId="0" fontId="241" fillId="0" borderId="0"/>
    <xf numFmtId="360" fontId="242" fillId="0" borderId="0">
      <alignment vertical="center"/>
    </xf>
    <xf numFmtId="41" fontId="243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70" fillId="0" borderId="0">
      <protection locked="0"/>
    </xf>
    <xf numFmtId="361" fontId="185" fillId="0" borderId="0">
      <protection locked="0"/>
    </xf>
    <xf numFmtId="185" fontId="244" fillId="0" borderId="0" applyFont="0" applyFill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85" fillId="0" borderId="0" applyFont="0" applyFill="0" applyBorder="0" applyAlignment="0" applyProtection="0"/>
    <xf numFmtId="0" fontId="185" fillId="0" borderId="0" applyFont="0" applyFill="0" applyBorder="0" applyAlignment="0" applyProtection="0"/>
    <xf numFmtId="171" fontId="185" fillId="0" borderId="0" applyFont="0" applyFill="0" applyBorder="0" applyAlignment="0" applyProtection="0"/>
    <xf numFmtId="175" fontId="185" fillId="0" borderId="0" applyFont="0" applyFill="0" applyBorder="0" applyAlignment="0" applyProtection="0"/>
    <xf numFmtId="362" fontId="132" fillId="0" borderId="0">
      <protection locked="0"/>
    </xf>
    <xf numFmtId="0" fontId="185" fillId="0" borderId="0"/>
    <xf numFmtId="0" fontId="245" fillId="0" borderId="0"/>
    <xf numFmtId="0" fontId="192" fillId="0" borderId="0"/>
    <xf numFmtId="0" fontId="70" fillId="0" borderId="31">
      <protection locked="0"/>
    </xf>
    <xf numFmtId="363" fontId="132" fillId="0" borderId="0">
      <protection locked="0"/>
    </xf>
    <xf numFmtId="364" fontId="185" fillId="0" borderId="0">
      <protection locked="0"/>
    </xf>
    <xf numFmtId="0" fontId="62" fillId="0" borderId="0"/>
    <xf numFmtId="196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46" fillId="0" borderId="0" applyFont="0" applyFill="0" applyBorder="0" applyAlignment="0" applyProtection="0"/>
    <xf numFmtId="187" fontId="62" fillId="0" borderId="0" applyFont="0" applyFill="0" applyBorder="0" applyAlignment="0" applyProtection="0"/>
    <xf numFmtId="197" fontId="62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247" fillId="0" borderId="0" applyNumberFormat="0" applyFill="0" applyBorder="0" applyAlignment="0" applyProtection="0"/>
    <xf numFmtId="0" fontId="248" fillId="0" borderId="0" applyNumberFormat="0" applyFill="0" applyBorder="0" applyAlignment="0" applyProtection="0">
      <alignment vertical="top"/>
      <protection locked="0"/>
    </xf>
    <xf numFmtId="0" fontId="249" fillId="0" borderId="0"/>
    <xf numFmtId="0" fontId="250" fillId="0" borderId="0"/>
    <xf numFmtId="18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51" fillId="0" borderId="0"/>
    <xf numFmtId="9" fontId="62" fillId="0" borderId="0" applyFont="0" applyFill="0" applyBorder="0" applyAlignment="0" applyProtection="0"/>
    <xf numFmtId="44" fontId="62" fillId="0" borderId="0" applyFont="0" applyFill="0" applyBorder="0" applyAlignment="0" applyProtection="0"/>
    <xf numFmtId="42" fontId="62" fillId="0" borderId="0" applyFont="0" applyFill="0" applyBorder="0" applyAlignment="0" applyProtection="0"/>
    <xf numFmtId="6" fontId="49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52" fillId="0" borderId="0" applyNumberFormat="0" applyFill="0" applyBorder="0" applyAlignment="0" applyProtection="0"/>
    <xf numFmtId="0" fontId="253" fillId="0" borderId="0" applyNumberFormat="0" applyFill="0" applyBorder="0" applyAlignment="0" applyProtection="0">
      <alignment vertical="top"/>
      <protection locked="0"/>
    </xf>
    <xf numFmtId="0" fontId="254" fillId="0" borderId="0" applyNumberFormat="0" applyFill="0" applyBorder="0" applyAlignment="0" applyProtection="0">
      <alignment vertical="top"/>
      <protection locked="0"/>
    </xf>
    <xf numFmtId="0" fontId="254" fillId="0" borderId="0" applyNumberFormat="0" applyFill="0" applyBorder="0" applyAlignment="0" applyProtection="0">
      <alignment vertical="top"/>
      <protection locked="0"/>
    </xf>
    <xf numFmtId="0" fontId="254" fillId="0" borderId="0" applyNumberFormat="0" applyFill="0" applyBorder="0" applyAlignment="0" applyProtection="0">
      <alignment vertical="top"/>
      <protection locked="0"/>
    </xf>
    <xf numFmtId="0" fontId="254" fillId="0" borderId="0" applyNumberFormat="0" applyFill="0" applyBorder="0" applyAlignment="0" applyProtection="0">
      <alignment vertical="top"/>
      <protection locked="0"/>
    </xf>
    <xf numFmtId="0" fontId="254" fillId="0" borderId="0" applyNumberFormat="0" applyFill="0" applyBorder="0" applyAlignment="0" applyProtection="0">
      <alignment vertical="top"/>
      <protection locked="0"/>
    </xf>
    <xf numFmtId="0" fontId="255" fillId="0" borderId="0" applyNumberFormat="0" applyFill="0" applyBorder="0" applyAlignment="0" applyProtection="0">
      <alignment vertical="top"/>
      <protection locked="0"/>
    </xf>
    <xf numFmtId="0" fontId="254" fillId="0" borderId="0" applyNumberFormat="0" applyFill="0" applyBorder="0" applyAlignment="0" applyProtection="0">
      <alignment vertical="top"/>
      <protection locked="0"/>
    </xf>
    <xf numFmtId="0" fontId="254" fillId="0" borderId="0" applyNumberFormat="0" applyFill="0" applyBorder="0" applyAlignment="0" applyProtection="0">
      <alignment vertical="top"/>
      <protection locked="0"/>
    </xf>
    <xf numFmtId="0" fontId="25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256" fillId="0" borderId="0" applyNumberFormat="0" applyFill="0" applyBorder="0" applyAlignment="0" applyProtection="0">
      <alignment vertical="top"/>
      <protection locked="0"/>
    </xf>
    <xf numFmtId="0" fontId="256" fillId="0" borderId="0" applyNumberFormat="0" applyFill="0" applyBorder="0" applyAlignment="0" applyProtection="0">
      <alignment vertical="top"/>
      <protection locked="0"/>
    </xf>
    <xf numFmtId="0" fontId="256" fillId="0" borderId="0" applyNumberFormat="0" applyFill="0" applyBorder="0" applyAlignment="0" applyProtection="0">
      <alignment vertical="top"/>
      <protection locked="0"/>
    </xf>
    <xf numFmtId="0" fontId="256" fillId="0" borderId="0" applyNumberFormat="0" applyFill="0" applyBorder="0" applyAlignment="0" applyProtection="0">
      <alignment vertical="top"/>
      <protection locked="0"/>
    </xf>
    <xf numFmtId="0" fontId="256" fillId="0" borderId="0" applyNumberFormat="0" applyFill="0" applyBorder="0" applyAlignment="0" applyProtection="0">
      <alignment vertical="top"/>
      <protection locked="0"/>
    </xf>
    <xf numFmtId="0" fontId="256" fillId="0" borderId="0" applyNumberFormat="0" applyFill="0" applyBorder="0" applyAlignment="0" applyProtection="0">
      <alignment vertical="top"/>
      <protection locked="0"/>
    </xf>
    <xf numFmtId="294" fontId="257" fillId="0" borderId="2">
      <alignment horizontal="center"/>
    </xf>
  </cellStyleXfs>
  <cellXfs count="411">
    <xf numFmtId="0" fontId="0" fillId="0" borderId="0" xfId="0"/>
    <xf numFmtId="0" fontId="3" fillId="0" borderId="0" xfId="0" applyFont="1"/>
    <xf numFmtId="0" fontId="17" fillId="0" borderId="0" xfId="0" applyFont="1"/>
    <xf numFmtId="0" fontId="4" fillId="0" borderId="0" xfId="0" applyFont="1"/>
    <xf numFmtId="0" fontId="18" fillId="0" borderId="0" xfId="0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9" fillId="0" borderId="0" xfId="0" applyFont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16" fillId="0" borderId="1" xfId="2" applyBorder="1"/>
    <xf numFmtId="0" fontId="20" fillId="0" borderId="0" xfId="0" applyFont="1"/>
    <xf numFmtId="0" fontId="21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2" fillId="2" borderId="1" xfId="0" applyFont="1" applyFill="1" applyBorder="1" applyAlignment="1">
      <alignment horizontal="center"/>
    </xf>
    <xf numFmtId="0" fontId="22" fillId="2" borderId="1" xfId="0" applyFont="1" applyFill="1" applyBorder="1"/>
    <xf numFmtId="49" fontId="22" fillId="2" borderId="1" xfId="0" applyNumberFormat="1" applyFont="1" applyFill="1" applyBorder="1"/>
    <xf numFmtId="0" fontId="6" fillId="0" borderId="1" xfId="0" applyFont="1" applyBorder="1" applyAlignment="1">
      <alignment wrapText="1"/>
    </xf>
    <xf numFmtId="49" fontId="17" fillId="0" borderId="1" xfId="0" applyNumberFormat="1" applyFont="1" applyBorder="1"/>
    <xf numFmtId="0" fontId="7" fillId="0" borderId="0" xfId="0" applyFont="1"/>
    <xf numFmtId="0" fontId="15" fillId="0" borderId="0" xfId="3" applyFont="1"/>
    <xf numFmtId="0" fontId="19" fillId="0" borderId="0" xfId="3" applyFont="1" applyAlignment="1">
      <alignment horizontal="right" vertical="center"/>
    </xf>
    <xf numFmtId="0" fontId="7" fillId="3" borderId="0" xfId="0" applyFont="1" applyFill="1"/>
    <xf numFmtId="0" fontId="8" fillId="3" borderId="1" xfId="3" applyFont="1" applyFill="1" applyBorder="1" applyAlignment="1">
      <alignment horizontal="center" vertical="top" wrapText="1"/>
    </xf>
    <xf numFmtId="0" fontId="8" fillId="3" borderId="1" xfId="3" applyFont="1" applyFill="1" applyBorder="1" applyAlignment="1">
      <alignment horizontal="center" vertical="center" wrapText="1"/>
    </xf>
    <xf numFmtId="0" fontId="8" fillId="3" borderId="1" xfId="3" applyFont="1" applyFill="1" applyBorder="1" applyAlignment="1" applyProtection="1">
      <alignment horizontal="center" vertical="center" wrapText="1"/>
      <protection locked="0"/>
    </xf>
    <xf numFmtId="0" fontId="8" fillId="3" borderId="1" xfId="3" applyFont="1" applyFill="1" applyBorder="1" applyAlignment="1">
      <alignment horizontal="left" vertical="center" wrapText="1"/>
    </xf>
    <xf numFmtId="0" fontId="8" fillId="3" borderId="1" xfId="3" applyFont="1" applyFill="1" applyBorder="1" applyAlignment="1">
      <alignment horizontal="justify" vertical="center" wrapText="1"/>
    </xf>
    <xf numFmtId="0" fontId="6" fillId="3" borderId="1" xfId="3" applyFont="1" applyFill="1" applyBorder="1" applyAlignment="1">
      <alignment horizontal="justify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3" applyFont="1" applyFill="1" applyBorder="1" applyAlignment="1">
      <alignment horizontal="justify" vertical="center" wrapText="1"/>
    </xf>
    <xf numFmtId="0" fontId="22" fillId="0" borderId="0" xfId="3" applyFont="1" applyBorder="1" applyAlignment="1">
      <alignment horizontal="left" vertical="center" wrapText="1"/>
    </xf>
    <xf numFmtId="0" fontId="22" fillId="0" borderId="0" xfId="3" applyFont="1" applyBorder="1" applyAlignment="1">
      <alignment horizontal="center" vertical="center" wrapText="1"/>
    </xf>
    <xf numFmtId="0" fontId="22" fillId="0" borderId="0" xfId="3" applyFont="1" applyBorder="1" applyAlignment="1">
      <alignment horizontal="justify" vertical="center" wrapText="1"/>
    </xf>
    <xf numFmtId="0" fontId="10" fillId="3" borderId="1" xfId="3" applyFont="1" applyFill="1" applyBorder="1" applyAlignment="1">
      <alignment horizontal="left" vertical="center" wrapText="1"/>
    </xf>
    <xf numFmtId="0" fontId="6" fillId="3" borderId="1" xfId="3" applyFont="1" applyFill="1" applyBorder="1" applyAlignment="1">
      <alignment horizontal="left" vertical="center" wrapText="1"/>
    </xf>
    <xf numFmtId="0" fontId="23" fillId="0" borderId="0" xfId="3" applyFont="1" applyFill="1"/>
    <xf numFmtId="0" fontId="7" fillId="0" borderId="0" xfId="0" applyFont="1" applyFill="1"/>
    <xf numFmtId="0" fontId="8" fillId="0" borderId="0" xfId="3" applyFont="1" applyFill="1" applyAlignment="1">
      <alignment horizontal="left" vertical="center"/>
    </xf>
    <xf numFmtId="0" fontId="9" fillId="0" borderId="0" xfId="3" applyFont="1" applyFill="1" applyAlignment="1">
      <alignment vertical="center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justify" vertical="center" wrapText="1"/>
    </xf>
    <xf numFmtId="0" fontId="9" fillId="0" borderId="1" xfId="3" applyFont="1" applyFill="1" applyBorder="1" applyAlignment="1">
      <alignment horizontal="justify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0" xfId="3" applyFont="1" applyFill="1" applyAlignment="1">
      <alignment horizontal="justify" vertical="center"/>
    </xf>
    <xf numFmtId="0" fontId="22" fillId="0" borderId="0" xfId="3" applyFont="1" applyFill="1" applyAlignment="1">
      <alignment horizontal="justify" vertical="center"/>
    </xf>
    <xf numFmtId="0" fontId="15" fillId="0" borderId="0" xfId="3" applyFont="1" applyFill="1"/>
    <xf numFmtId="0" fontId="8" fillId="0" borderId="1" xfId="3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>
      <alignment vertical="center"/>
    </xf>
    <xf numFmtId="0" fontId="11" fillId="0" borderId="0" xfId="0" applyFont="1" applyFill="1"/>
    <xf numFmtId="0" fontId="8" fillId="3" borderId="2" xfId="3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8" fillId="3" borderId="2" xfId="3" applyFont="1" applyFill="1" applyBorder="1" applyAlignment="1">
      <alignment horizontal="left" vertical="center" wrapText="1"/>
    </xf>
    <xf numFmtId="0" fontId="8" fillId="3" borderId="2" xfId="3" applyFont="1" applyFill="1" applyBorder="1" applyAlignment="1">
      <alignment horizontal="justify" vertical="center" wrapText="1"/>
    </xf>
    <xf numFmtId="0" fontId="6" fillId="3" borderId="2" xfId="3" applyFont="1" applyFill="1" applyBorder="1" applyAlignment="1">
      <alignment horizontal="justify" vertical="center" wrapText="1"/>
    </xf>
    <xf numFmtId="0" fontId="6" fillId="3" borderId="2" xfId="3" applyFont="1" applyFill="1" applyBorder="1" applyAlignment="1">
      <alignment vertical="center" wrapText="1"/>
    </xf>
    <xf numFmtId="0" fontId="6" fillId="0" borderId="3" xfId="0" applyFont="1" applyFill="1" applyBorder="1"/>
    <xf numFmtId="49" fontId="11" fillId="0" borderId="1" xfId="0" applyNumberFormat="1" applyFont="1" applyFill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164" fontId="14" fillId="0" borderId="1" xfId="1" applyNumberFormat="1" applyFont="1" applyBorder="1" applyAlignment="1">
      <alignment horizontal="center"/>
    </xf>
    <xf numFmtId="164" fontId="6" fillId="0" borderId="1" xfId="1" applyNumberFormat="1" applyFont="1" applyFill="1" applyBorder="1" applyAlignment="1">
      <alignment horizontal="center"/>
    </xf>
    <xf numFmtId="164" fontId="9" fillId="0" borderId="1" xfId="1" applyNumberFormat="1" applyFont="1" applyBorder="1" applyAlignment="1">
      <alignment horizontal="center"/>
    </xf>
    <xf numFmtId="164" fontId="10" fillId="0" borderId="1" xfId="1" applyNumberFormat="1" applyFont="1" applyBorder="1" applyAlignment="1">
      <alignment horizontal="center"/>
    </xf>
    <xf numFmtId="43" fontId="14" fillId="0" borderId="1" xfId="1" quotePrefix="1" applyFont="1" applyBorder="1" applyAlignment="1">
      <alignment horizontal="right"/>
    </xf>
    <xf numFmtId="164" fontId="14" fillId="0" borderId="1" xfId="1" quotePrefix="1" applyNumberFormat="1" applyFont="1" applyBorder="1" applyAlignment="1">
      <alignment horizontal="right"/>
    </xf>
    <xf numFmtId="43" fontId="6" fillId="3" borderId="1" xfId="1" applyFont="1" applyFill="1" applyBorder="1" applyAlignment="1" applyProtection="1">
      <alignment horizontal="right" vertical="center" wrapText="1"/>
    </xf>
    <xf numFmtId="43" fontId="6" fillId="3" borderId="1" xfId="1" applyFont="1" applyFill="1" applyBorder="1" applyAlignment="1">
      <alignment horizontal="right" vertical="center" wrapText="1"/>
    </xf>
    <xf numFmtId="43" fontId="8" fillId="3" borderId="1" xfId="1" applyFont="1" applyFill="1" applyBorder="1" applyAlignment="1" applyProtection="1">
      <alignment horizontal="right" vertical="center" wrapText="1"/>
    </xf>
    <xf numFmtId="0" fontId="6" fillId="3" borderId="0" xfId="3" applyFont="1" applyFill="1" applyBorder="1" applyAlignment="1">
      <alignment horizontal="justify" vertical="center" wrapText="1"/>
    </xf>
    <xf numFmtId="164" fontId="8" fillId="0" borderId="1" xfId="1" applyNumberFormat="1" applyFont="1" applyFill="1" applyBorder="1" applyAlignment="1">
      <alignment horizontal="center"/>
    </xf>
    <xf numFmtId="0" fontId="25" fillId="3" borderId="0" xfId="0" applyFont="1" applyFill="1"/>
    <xf numFmtId="0" fontId="6" fillId="3" borderId="2" xfId="3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/>
    </xf>
    <xf numFmtId="0" fontId="8" fillId="0" borderId="3" xfId="0" applyFont="1" applyFill="1" applyBorder="1"/>
    <xf numFmtId="0" fontId="8" fillId="0" borderId="1" xfId="3" quotePrefix="1" applyFont="1" applyFill="1" applyBorder="1" applyAlignment="1">
      <alignment horizontal="center" vertical="center" wrapText="1"/>
    </xf>
    <xf numFmtId="0" fontId="25" fillId="0" borderId="0" xfId="0" applyFont="1" applyFill="1"/>
    <xf numFmtId="0" fontId="8" fillId="3" borderId="1" xfId="3" quotePrefix="1" applyFont="1" applyFill="1" applyBorder="1" applyAlignment="1">
      <alignment horizontal="center" vertical="center" wrapText="1"/>
    </xf>
    <xf numFmtId="0" fontId="6" fillId="3" borderId="1" xfId="3" quotePrefix="1" applyFont="1" applyFill="1" applyBorder="1" applyAlignment="1">
      <alignment horizontal="center" vertical="center" wrapText="1"/>
    </xf>
    <xf numFmtId="0" fontId="10" fillId="3" borderId="1" xfId="3" quotePrefix="1" applyFont="1" applyFill="1" applyBorder="1" applyAlignment="1">
      <alignment horizontal="center" vertical="center" wrapText="1"/>
    </xf>
    <xf numFmtId="0" fontId="2" fillId="0" borderId="0" xfId="0" applyFont="1"/>
    <xf numFmtId="0" fontId="23" fillId="0" borderId="0" xfId="4" applyFont="1" applyFill="1"/>
    <xf numFmtId="0" fontId="27" fillId="0" borderId="7" xfId="4" applyFont="1" applyFill="1" applyBorder="1"/>
    <xf numFmtId="0" fontId="23" fillId="0" borderId="8" xfId="4" applyFont="1" applyFill="1" applyBorder="1"/>
    <xf numFmtId="0" fontId="27" fillId="0" borderId="9" xfId="4" applyFont="1" applyFill="1" applyBorder="1"/>
    <xf numFmtId="0" fontId="27" fillId="0" borderId="10" xfId="4" applyFont="1" applyFill="1" applyBorder="1"/>
    <xf numFmtId="0" fontId="23" fillId="0" borderId="4" xfId="4" applyFont="1" applyFill="1" applyBorder="1"/>
    <xf numFmtId="0" fontId="27" fillId="0" borderId="11" xfId="4" quotePrefix="1" applyFont="1" applyFill="1" applyBorder="1"/>
    <xf numFmtId="0" fontId="27" fillId="0" borderId="0" xfId="4" applyFont="1" applyFill="1" applyBorder="1"/>
    <xf numFmtId="0" fontId="27" fillId="0" borderId="12" xfId="4" applyFont="1" applyFill="1" applyBorder="1"/>
    <xf numFmtId="0" fontId="27" fillId="0" borderId="5" xfId="4" applyFont="1" applyFill="1" applyBorder="1"/>
    <xf numFmtId="0" fontId="27" fillId="0" borderId="0" xfId="4" applyFont="1" applyFill="1"/>
    <xf numFmtId="0" fontId="28" fillId="0" borderId="0" xfId="4" applyFont="1" applyFill="1" applyAlignment="1">
      <alignment horizontal="left"/>
    </xf>
    <xf numFmtId="0" fontId="27" fillId="0" borderId="13" xfId="4" applyFont="1" applyFill="1" applyBorder="1"/>
    <xf numFmtId="0" fontId="27" fillId="0" borderId="14" xfId="4" applyFont="1" applyFill="1" applyBorder="1"/>
    <xf numFmtId="0" fontId="27" fillId="0" borderId="15" xfId="4" applyFont="1" applyFill="1" applyBorder="1"/>
    <xf numFmtId="0" fontId="27" fillId="0" borderId="6" xfId="4" applyFont="1" applyFill="1" applyBorder="1"/>
    <xf numFmtId="0" fontId="6" fillId="0" borderId="0" xfId="4" applyFont="1" applyFill="1" applyAlignment="1">
      <alignment horizontal="right"/>
    </xf>
    <xf numFmtId="0" fontId="29" fillId="0" borderId="0" xfId="4" applyFont="1" applyFill="1"/>
    <xf numFmtId="0" fontId="9" fillId="0" borderId="0" xfId="4" applyFont="1" applyFill="1" applyAlignment="1">
      <alignment horizontal="right"/>
    </xf>
    <xf numFmtId="0" fontId="8" fillId="0" borderId="7" xfId="4" applyFont="1" applyFill="1" applyBorder="1" applyAlignment="1"/>
    <xf numFmtId="0" fontId="8" fillId="0" borderId="8" xfId="4" applyFont="1" applyFill="1" applyBorder="1" applyAlignment="1"/>
    <xf numFmtId="0" fontId="8" fillId="0" borderId="16" xfId="4" applyFont="1" applyFill="1" applyBorder="1" applyAlignment="1"/>
    <xf numFmtId="0" fontId="8" fillId="0" borderId="7" xfId="4" applyFont="1" applyFill="1" applyBorder="1"/>
    <xf numFmtId="0" fontId="8" fillId="0" borderId="8" xfId="4" applyFont="1" applyFill="1" applyBorder="1"/>
    <xf numFmtId="0" fontId="31" fillId="0" borderId="0" xfId="4" applyFont="1" applyFill="1"/>
    <xf numFmtId="0" fontId="6" fillId="0" borderId="11" xfId="4" applyFont="1" applyFill="1" applyBorder="1"/>
    <xf numFmtId="0" fontId="6" fillId="0" borderId="0" xfId="4" applyFont="1" applyFill="1" applyBorder="1"/>
    <xf numFmtId="0" fontId="6" fillId="0" borderId="20" xfId="4" applyFont="1" applyFill="1" applyBorder="1"/>
    <xf numFmtId="0" fontId="8" fillId="0" borderId="11" xfId="4" applyFont="1" applyFill="1" applyBorder="1"/>
    <xf numFmtId="0" fontId="8" fillId="0" borderId="0" xfId="4" applyFont="1" applyFill="1" applyBorder="1"/>
    <xf numFmtId="0" fontId="8" fillId="0" borderId="20" xfId="4" applyFont="1" applyFill="1" applyBorder="1"/>
    <xf numFmtId="0" fontId="6" fillId="0" borderId="13" xfId="4" applyFont="1" applyFill="1" applyBorder="1"/>
    <xf numFmtId="0" fontId="6" fillId="0" borderId="14" xfId="4" applyFont="1" applyFill="1" applyBorder="1"/>
    <xf numFmtId="0" fontId="6" fillId="0" borderId="17" xfId="4" applyFont="1" applyFill="1" applyBorder="1"/>
    <xf numFmtId="0" fontId="23" fillId="0" borderId="0" xfId="4" applyFont="1" applyFill="1" applyBorder="1"/>
    <xf numFmtId="0" fontId="9" fillId="0" borderId="0" xfId="4" applyFont="1" applyFill="1" applyAlignment="1">
      <alignment horizontal="center"/>
    </xf>
    <xf numFmtId="0" fontId="6" fillId="0" borderId="0" xfId="4" applyFont="1" applyFill="1" applyAlignment="1">
      <alignment horizontal="center"/>
    </xf>
    <xf numFmtId="0" fontId="27" fillId="0" borderId="0" xfId="4" applyFont="1" applyFill="1" applyBorder="1" applyAlignment="1"/>
    <xf numFmtId="0" fontId="27" fillId="0" borderId="0" xfId="4" applyFont="1" applyFill="1" applyBorder="1" applyAlignment="1">
      <alignment horizontal="left"/>
    </xf>
    <xf numFmtId="0" fontId="9" fillId="0" borderId="11" xfId="4" applyFont="1" applyFill="1" applyBorder="1"/>
    <xf numFmtId="0" fontId="6" fillId="0" borderId="11" xfId="4" applyFont="1" applyFill="1" applyBorder="1" applyAlignment="1">
      <alignment horizontal="center" wrapText="1"/>
    </xf>
    <xf numFmtId="0" fontId="6" fillId="0" borderId="0" xfId="4" applyFont="1" applyFill="1" applyBorder="1" applyAlignment="1">
      <alignment horizontal="center" wrapText="1"/>
    </xf>
    <xf numFmtId="0" fontId="6" fillId="0" borderId="20" xfId="4" applyFont="1" applyFill="1" applyBorder="1" applyAlignment="1">
      <alignment horizontal="center" wrapText="1"/>
    </xf>
    <xf numFmtId="0" fontId="6" fillId="0" borderId="11" xfId="4" applyFont="1" applyFill="1" applyBorder="1" applyAlignment="1">
      <alignment horizontal="center"/>
    </xf>
    <xf numFmtId="0" fontId="6" fillId="0" borderId="0" xfId="4" applyFont="1" applyFill="1" applyBorder="1" applyAlignment="1">
      <alignment horizontal="center"/>
    </xf>
    <xf numFmtId="0" fontId="6" fillId="0" borderId="20" xfId="4" applyFont="1" applyFill="1" applyBorder="1" applyAlignment="1">
      <alignment horizontal="center"/>
    </xf>
    <xf numFmtId="164" fontId="6" fillId="0" borderId="11" xfId="5" applyNumberFormat="1" applyFont="1" applyFill="1" applyBorder="1" applyAlignment="1">
      <alignment horizontal="center"/>
    </xf>
    <xf numFmtId="164" fontId="6" fillId="0" borderId="0" xfId="5" applyNumberFormat="1" applyFont="1" applyFill="1" applyBorder="1" applyAlignment="1">
      <alignment horizontal="center"/>
    </xf>
    <xf numFmtId="164" fontId="6" fillId="0" borderId="20" xfId="5" applyNumberFormat="1" applyFont="1" applyFill="1" applyBorder="1" applyAlignment="1">
      <alignment horizontal="center"/>
    </xf>
    <xf numFmtId="164" fontId="23" fillId="0" borderId="0" xfId="4" applyNumberFormat="1" applyFont="1" applyFill="1"/>
    <xf numFmtId="0" fontId="8" fillId="0" borderId="2" xfId="4" applyFont="1" applyFill="1" applyBorder="1"/>
    <xf numFmtId="0" fontId="8" fillId="0" borderId="18" xfId="4" applyFont="1" applyFill="1" applyBorder="1"/>
    <xf numFmtId="0" fontId="8" fillId="0" borderId="19" xfId="4" applyFont="1" applyFill="1" applyBorder="1"/>
    <xf numFmtId="0" fontId="8" fillId="0" borderId="8" xfId="4" applyFont="1" applyFill="1" applyBorder="1" applyAlignment="1">
      <alignment horizontal="center" wrapText="1"/>
    </xf>
    <xf numFmtId="164" fontId="8" fillId="0" borderId="8" xfId="5" applyNumberFormat="1" applyFont="1" applyFill="1" applyBorder="1" applyAlignment="1">
      <alignment horizontal="center"/>
    </xf>
    <xf numFmtId="0" fontId="8" fillId="0" borderId="0" xfId="4" applyFont="1" applyFill="1" applyBorder="1" applyAlignment="1">
      <alignment horizontal="center" wrapText="1"/>
    </xf>
    <xf numFmtId="164" fontId="8" fillId="0" borderId="0" xfId="5" applyNumberFormat="1" applyFont="1" applyFill="1" applyBorder="1" applyAlignment="1">
      <alignment horizontal="center"/>
    </xf>
    <xf numFmtId="0" fontId="27" fillId="0" borderId="0" xfId="4" quotePrefix="1" applyFont="1" applyFill="1"/>
    <xf numFmtId="0" fontId="8" fillId="0" borderId="11" xfId="4" applyFont="1" applyFill="1" applyBorder="1" applyAlignment="1">
      <alignment horizontal="center"/>
    </xf>
    <xf numFmtId="0" fontId="8" fillId="0" borderId="0" xfId="4" applyFont="1" applyFill="1" applyBorder="1" applyAlignment="1">
      <alignment horizontal="center"/>
    </xf>
    <xf numFmtId="0" fontId="8" fillId="0" borderId="20" xfId="4" applyFont="1" applyFill="1" applyBorder="1" applyAlignment="1">
      <alignment horizontal="center"/>
    </xf>
    <xf numFmtId="0" fontId="6" fillId="0" borderId="11" xfId="4" applyFont="1" applyFill="1" applyBorder="1" applyAlignment="1"/>
    <xf numFmtId="0" fontId="6" fillId="0" borderId="0" xfId="4" applyFont="1" applyFill="1" applyBorder="1" applyAlignment="1"/>
    <xf numFmtId="0" fontId="6" fillId="0" borderId="20" xfId="4" applyFont="1" applyFill="1" applyBorder="1" applyAlignment="1"/>
    <xf numFmtId="164" fontId="23" fillId="0" borderId="0" xfId="5" applyNumberFormat="1" applyFont="1" applyFill="1"/>
    <xf numFmtId="0" fontId="8" fillId="0" borderId="11" xfId="4" applyFont="1" applyFill="1" applyBorder="1" applyAlignment="1"/>
    <xf numFmtId="0" fontId="8" fillId="0" borderId="0" xfId="4" applyFont="1" applyFill="1" applyBorder="1" applyAlignment="1"/>
    <xf numFmtId="0" fontId="8" fillId="0" borderId="20" xfId="4" applyFont="1" applyFill="1" applyBorder="1" applyAlignment="1"/>
    <xf numFmtId="0" fontId="6" fillId="0" borderId="0" xfId="4" quotePrefix="1" applyFont="1" applyFill="1" applyBorder="1"/>
    <xf numFmtId="164" fontId="6" fillId="0" borderId="11" xfId="4" applyNumberFormat="1" applyFont="1" applyFill="1" applyBorder="1"/>
    <xf numFmtId="0" fontId="9" fillId="0" borderId="0" xfId="4" applyFont="1" applyFill="1" applyBorder="1"/>
    <xf numFmtId="43" fontId="23" fillId="0" borderId="0" xfId="5" applyFont="1" applyFill="1"/>
    <xf numFmtId="164" fontId="36" fillId="0" borderId="0" xfId="5" applyNumberFormat="1" applyFont="1" applyFill="1"/>
    <xf numFmtId="164" fontId="27" fillId="0" borderId="0" xfId="5" applyNumberFormat="1" applyFont="1" applyFill="1"/>
    <xf numFmtId="0" fontId="8" fillId="0" borderId="0" xfId="4" applyFont="1" applyFill="1" applyBorder="1" applyAlignment="1">
      <alignment horizontal="center" vertical="center"/>
    </xf>
    <xf numFmtId="43" fontId="8" fillId="0" borderId="0" xfId="5" applyFont="1" applyFill="1" applyBorder="1" applyAlignment="1">
      <alignment horizontal="center" vertical="center"/>
    </xf>
    <xf numFmtId="0" fontId="8" fillId="0" borderId="0" xfId="4" applyFont="1" applyFill="1"/>
    <xf numFmtId="0" fontId="6" fillId="0" borderId="0" xfId="4" applyFont="1" applyFill="1"/>
    <xf numFmtId="43" fontId="6" fillId="0" borderId="0" xfId="5" applyFont="1" applyFill="1"/>
    <xf numFmtId="164" fontId="31" fillId="0" borderId="0" xfId="5" applyNumberFormat="1" applyFont="1" applyFill="1"/>
    <xf numFmtId="164" fontId="6" fillId="0" borderId="0" xfId="5" applyNumberFormat="1" applyFont="1" applyFill="1"/>
    <xf numFmtId="0" fontId="37" fillId="0" borderId="0" xfId="4" applyFont="1" applyFill="1"/>
    <xf numFmtId="0" fontId="6" fillId="0" borderId="23" xfId="4" applyFont="1" applyFill="1" applyBorder="1"/>
    <xf numFmtId="164" fontId="6" fillId="0" borderId="23" xfId="5" applyNumberFormat="1" applyFont="1" applyFill="1" applyBorder="1"/>
    <xf numFmtId="0" fontId="6" fillId="0" borderId="0" xfId="4" applyFont="1" applyFill="1" applyAlignment="1"/>
    <xf numFmtId="164" fontId="6" fillId="0" borderId="14" xfId="5" applyNumberFormat="1" applyFont="1" applyFill="1" applyBorder="1"/>
    <xf numFmtId="164" fontId="6" fillId="0" borderId="0" xfId="5" applyNumberFormat="1" applyFont="1" applyFill="1" applyBorder="1"/>
    <xf numFmtId="43" fontId="9" fillId="0" borderId="0" xfId="5" applyFont="1" applyFill="1" applyAlignment="1">
      <alignment horizontal="center"/>
    </xf>
    <xf numFmtId="0" fontId="28" fillId="0" borderId="0" xfId="4" applyFont="1" applyFill="1"/>
    <xf numFmtId="0" fontId="2" fillId="0" borderId="0" xfId="4" applyFont="1" applyFill="1"/>
    <xf numFmtId="164" fontId="6" fillId="0" borderId="0" xfId="5" applyNumberFormat="1" applyFont="1" applyFill="1" applyAlignment="1">
      <alignment horizontal="center"/>
    </xf>
    <xf numFmtId="0" fontId="8" fillId="0" borderId="0" xfId="4" applyFont="1" applyFill="1" applyAlignment="1"/>
    <xf numFmtId="164" fontId="8" fillId="0" borderId="0" xfId="5" applyNumberFormat="1" applyFont="1" applyFill="1" applyAlignment="1"/>
    <xf numFmtId="0" fontId="6" fillId="0" borderId="0" xfId="4" applyFont="1" applyFill="1" applyAlignment="1">
      <alignment horizontal="left"/>
    </xf>
    <xf numFmtId="0" fontId="8" fillId="0" borderId="0" xfId="4" applyFont="1" applyFill="1" applyAlignment="1">
      <alignment horizontal="left"/>
    </xf>
    <xf numFmtId="0" fontId="6" fillId="0" borderId="25" xfId="4" applyFont="1" applyFill="1" applyBorder="1"/>
    <xf numFmtId="164" fontId="6" fillId="0" borderId="25" xfId="5" applyNumberFormat="1" applyFont="1" applyFill="1" applyBorder="1"/>
    <xf numFmtId="43" fontId="6" fillId="0" borderId="0" xfId="5" applyFont="1" applyFill="1" applyBorder="1"/>
    <xf numFmtId="43" fontId="9" fillId="0" borderId="0" xfId="5" applyFont="1" applyFill="1" applyBorder="1"/>
    <xf numFmtId="164" fontId="31" fillId="0" borderId="0" xfId="4" applyNumberFormat="1" applyFont="1" applyFill="1"/>
    <xf numFmtId="164" fontId="23" fillId="0" borderId="0" xfId="1" applyNumberFormat="1" applyFont="1" applyFill="1"/>
    <xf numFmtId="164" fontId="8" fillId="3" borderId="1" xfId="1" applyNumberFormat="1" applyFont="1" applyFill="1" applyBorder="1" applyAlignment="1" applyProtection="1">
      <alignment horizontal="center" vertical="top" wrapText="1"/>
      <protection locked="0"/>
    </xf>
    <xf numFmtId="164" fontId="13" fillId="0" borderId="1" xfId="1" applyNumberFormat="1" applyFont="1" applyBorder="1" applyAlignment="1">
      <alignment horizontal="center"/>
    </xf>
    <xf numFmtId="164" fontId="6" fillId="3" borderId="1" xfId="1" applyNumberFormat="1" applyFont="1" applyFill="1" applyBorder="1" applyAlignment="1">
      <alignment horizontal="center" vertical="center" wrapText="1"/>
    </xf>
    <xf numFmtId="164" fontId="8" fillId="3" borderId="1" xfId="1" applyNumberFormat="1" applyFont="1" applyFill="1" applyBorder="1" applyAlignment="1">
      <alignment horizontal="right" vertical="center" wrapText="1"/>
    </xf>
    <xf numFmtId="164" fontId="7" fillId="3" borderId="0" xfId="1" applyNumberFormat="1" applyFont="1" applyFill="1"/>
    <xf numFmtId="164" fontId="9" fillId="0" borderId="0" xfId="1" applyNumberFormat="1" applyFont="1" applyFill="1" applyAlignment="1">
      <alignment horizontal="right" vertical="center"/>
    </xf>
    <xf numFmtId="164" fontId="8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11" fillId="0" borderId="0" xfId="0" applyNumberFormat="1" applyFont="1" applyFill="1"/>
    <xf numFmtId="164" fontId="7" fillId="3" borderId="0" xfId="0" applyNumberFormat="1" applyFont="1" applyFill="1"/>
    <xf numFmtId="0" fontId="6" fillId="0" borderId="0" xfId="2295" applyFont="1" applyFill="1"/>
    <xf numFmtId="0" fontId="27" fillId="0" borderId="0" xfId="2295" applyFont="1" applyFill="1"/>
    <xf numFmtId="0" fontId="27" fillId="0" borderId="0" xfId="2295" quotePrefix="1" applyFont="1" applyFill="1"/>
    <xf numFmtId="0" fontId="28" fillId="0" borderId="0" xfId="2295" applyFont="1" applyFill="1" applyAlignment="1">
      <alignment horizontal="left"/>
    </xf>
    <xf numFmtId="0" fontId="6" fillId="0" borderId="0" xfId="2295" applyFont="1" applyFill="1" applyAlignment="1">
      <alignment horizontal="right"/>
    </xf>
    <xf numFmtId="0" fontId="9" fillId="0" borderId="0" xfId="2295" applyFont="1" applyFill="1" applyAlignment="1">
      <alignment horizontal="right"/>
    </xf>
    <xf numFmtId="0" fontId="258" fillId="0" borderId="0" xfId="2295" applyFont="1" applyFill="1"/>
    <xf numFmtId="0" fontId="9" fillId="0" borderId="0" xfId="2295" applyFont="1" applyFill="1"/>
    <xf numFmtId="0" fontId="8" fillId="0" borderId="7" xfId="2295" applyFont="1" applyFill="1" applyBorder="1" applyAlignment="1"/>
    <xf numFmtId="0" fontId="8" fillId="0" borderId="8" xfId="2295" applyFont="1" applyFill="1" applyBorder="1" applyAlignment="1"/>
    <xf numFmtId="0" fontId="8" fillId="0" borderId="16" xfId="2295" applyFont="1" applyFill="1" applyBorder="1" applyAlignment="1"/>
    <xf numFmtId="0" fontId="8" fillId="0" borderId="0" xfId="2295" applyFont="1" applyFill="1"/>
    <xf numFmtId="0" fontId="6" fillId="0" borderId="11" xfId="2295" applyFont="1" applyFill="1" applyBorder="1"/>
    <xf numFmtId="0" fontId="6" fillId="0" borderId="0" xfId="2295" applyFont="1" applyFill="1" applyBorder="1"/>
    <xf numFmtId="0" fontId="6" fillId="0" borderId="20" xfId="2295" applyFont="1" applyFill="1" applyBorder="1"/>
    <xf numFmtId="0" fontId="8" fillId="0" borderId="11" xfId="2295" applyFont="1" applyFill="1" applyBorder="1"/>
    <xf numFmtId="0" fontId="8" fillId="0" borderId="0" xfId="2295" applyFont="1" applyFill="1" applyBorder="1"/>
    <xf numFmtId="0" fontId="8" fillId="0" borderId="20" xfId="2295" applyFont="1" applyFill="1" applyBorder="1"/>
    <xf numFmtId="9" fontId="6" fillId="0" borderId="0" xfId="2295" applyNumberFormat="1" applyFont="1" applyFill="1"/>
    <xf numFmtId="0" fontId="259" fillId="0" borderId="0" xfId="2295" applyFont="1" applyFill="1" applyAlignment="1">
      <alignment horizontal="center"/>
    </xf>
    <xf numFmtId="164" fontId="6" fillId="0" borderId="0" xfId="2295" applyNumberFormat="1" applyFont="1" applyFill="1"/>
    <xf numFmtId="9" fontId="6" fillId="0" borderId="0" xfId="2506" applyFont="1" applyFill="1"/>
    <xf numFmtId="164" fontId="6" fillId="0" borderId="0" xfId="1746" applyNumberFormat="1" applyFont="1" applyFill="1"/>
    <xf numFmtId="164" fontId="115" fillId="0" borderId="0" xfId="2295" applyNumberFormat="1" applyFont="1" applyFill="1" applyBorder="1"/>
    <xf numFmtId="164" fontId="115" fillId="0" borderId="0" xfId="1746" applyNumberFormat="1" applyFont="1" applyFill="1"/>
    <xf numFmtId="0" fontId="9" fillId="0" borderId="11" xfId="2295" applyFont="1" applyFill="1" applyBorder="1"/>
    <xf numFmtId="0" fontId="9" fillId="0" borderId="0" xfId="2295" applyFont="1" applyFill="1" applyBorder="1"/>
    <xf numFmtId="0" fontId="9" fillId="0" borderId="20" xfId="2295" applyFont="1" applyFill="1" applyBorder="1"/>
    <xf numFmtId="0" fontId="9" fillId="0" borderId="11" xfId="2295" applyFont="1" applyFill="1" applyBorder="1" applyAlignment="1">
      <alignment horizontal="center"/>
    </xf>
    <xf numFmtId="0" fontId="9" fillId="0" borderId="0" xfId="2295" applyFont="1" applyFill="1" applyBorder="1" applyAlignment="1">
      <alignment horizontal="center"/>
    </xf>
    <xf numFmtId="0" fontId="9" fillId="0" borderId="20" xfId="2295" applyFont="1" applyFill="1" applyBorder="1" applyAlignment="1">
      <alignment horizontal="center"/>
    </xf>
    <xf numFmtId="0" fontId="6" fillId="0" borderId="11" xfId="2295" applyFont="1" applyFill="1" applyBorder="1" applyAlignment="1">
      <alignment horizontal="center"/>
    </xf>
    <xf numFmtId="0" fontId="6" fillId="0" borderId="0" xfId="2295" applyFont="1" applyFill="1" applyBorder="1" applyAlignment="1">
      <alignment horizontal="center"/>
    </xf>
    <xf numFmtId="0" fontId="6" fillId="0" borderId="20" xfId="2295" applyFont="1" applyFill="1" applyBorder="1" applyAlignment="1">
      <alignment horizontal="center"/>
    </xf>
    <xf numFmtId="0" fontId="6" fillId="0" borderId="11" xfId="2295" applyFont="1" applyFill="1" applyBorder="1" applyAlignment="1">
      <alignment horizontal="center" wrapText="1"/>
    </xf>
    <xf numFmtId="0" fontId="6" fillId="0" borderId="0" xfId="2295" applyFont="1" applyFill="1" applyBorder="1" applyAlignment="1">
      <alignment horizontal="center" wrapText="1"/>
    </xf>
    <xf numFmtId="0" fontId="6" fillId="0" borderId="20" xfId="2295" applyFont="1" applyFill="1" applyBorder="1" applyAlignment="1">
      <alignment horizontal="center" wrapText="1"/>
    </xf>
    <xf numFmtId="164" fontId="6" fillId="0" borderId="11" xfId="1746" applyNumberFormat="1" applyFont="1" applyFill="1" applyBorder="1" applyAlignment="1">
      <alignment horizontal="center"/>
    </xf>
    <xf numFmtId="164" fontId="6" fillId="0" borderId="0" xfId="1746" applyNumberFormat="1" applyFont="1" applyFill="1" applyBorder="1" applyAlignment="1">
      <alignment horizontal="center"/>
    </xf>
    <xf numFmtId="164" fontId="6" fillId="0" borderId="20" xfId="1746" applyNumberFormat="1" applyFont="1" applyFill="1" applyBorder="1" applyAlignment="1">
      <alignment horizontal="center"/>
    </xf>
    <xf numFmtId="0" fontId="6" fillId="0" borderId="11" xfId="2295" applyFont="1" applyFill="1" applyBorder="1" applyAlignment="1">
      <alignment wrapText="1"/>
    </xf>
    <xf numFmtId="0" fontId="6" fillId="0" borderId="0" xfId="2295" applyFont="1" applyFill="1" applyBorder="1" applyAlignment="1">
      <alignment wrapText="1"/>
    </xf>
    <xf numFmtId="0" fontId="6" fillId="0" borderId="20" xfId="2295" applyFont="1" applyFill="1" applyBorder="1" applyAlignment="1">
      <alignment wrapText="1"/>
    </xf>
    <xf numFmtId="164" fontId="6" fillId="0" borderId="11" xfId="1746" applyNumberFormat="1" applyFont="1" applyFill="1" applyBorder="1" applyAlignment="1"/>
    <xf numFmtId="164" fontId="6" fillId="0" borderId="0" xfId="1746" applyNumberFormat="1" applyFont="1" applyFill="1" applyBorder="1" applyAlignment="1"/>
    <xf numFmtId="164" fontId="6" fillId="0" borderId="20" xfId="1746" applyNumberFormat="1" applyFont="1" applyFill="1" applyBorder="1" applyAlignment="1"/>
    <xf numFmtId="0" fontId="8" fillId="0" borderId="13" xfId="2295" applyFont="1" applyFill="1" applyBorder="1"/>
    <xf numFmtId="0" fontId="6" fillId="0" borderId="14" xfId="2295" applyFont="1" applyFill="1" applyBorder="1"/>
    <xf numFmtId="0" fontId="6" fillId="0" borderId="17" xfId="2295" applyFont="1" applyFill="1" applyBorder="1"/>
    <xf numFmtId="0" fontId="6" fillId="0" borderId="13" xfId="2295" applyFont="1" applyFill="1" applyBorder="1" applyAlignment="1">
      <alignment wrapText="1"/>
    </xf>
    <xf numFmtId="0" fontId="6" fillId="0" borderId="14" xfId="2295" applyFont="1" applyFill="1" applyBorder="1" applyAlignment="1">
      <alignment wrapText="1"/>
    </xf>
    <xf numFmtId="0" fontId="6" fillId="0" borderId="17" xfId="2295" applyFont="1" applyFill="1" applyBorder="1" applyAlignment="1">
      <alignment wrapText="1"/>
    </xf>
    <xf numFmtId="0" fontId="6" fillId="0" borderId="13" xfId="2295" applyFont="1" applyFill="1" applyBorder="1"/>
    <xf numFmtId="164" fontId="6" fillId="0" borderId="13" xfId="1746" applyNumberFormat="1" applyFont="1" applyFill="1" applyBorder="1" applyAlignment="1"/>
    <xf numFmtId="164" fontId="6" fillId="0" borderId="14" xfId="1746" applyNumberFormat="1" applyFont="1" applyFill="1" applyBorder="1" applyAlignment="1"/>
    <xf numFmtId="164" fontId="6" fillId="0" borderId="17" xfId="1746" applyNumberFormat="1" applyFont="1" applyFill="1" applyBorder="1" applyAlignment="1"/>
    <xf numFmtId="0" fontId="9" fillId="0" borderId="0" xfId="2295" applyFont="1" applyFill="1" applyAlignment="1">
      <alignment horizontal="center"/>
    </xf>
    <xf numFmtId="0" fontId="6" fillId="0" borderId="0" xfId="2295" applyFont="1" applyFill="1" applyAlignment="1">
      <alignment horizontal="center"/>
    </xf>
    <xf numFmtId="0" fontId="27" fillId="0" borderId="0" xfId="2295" applyFont="1" applyFill="1" applyAlignment="1">
      <alignment horizontal="right"/>
    </xf>
    <xf numFmtId="0" fontId="260" fillId="0" borderId="0" xfId="2295" applyFont="1" applyFill="1" applyAlignment="1">
      <alignment horizontal="right"/>
    </xf>
    <xf numFmtId="0" fontId="6" fillId="0" borderId="8" xfId="2295" applyFont="1" applyFill="1" applyBorder="1"/>
    <xf numFmtId="0" fontId="10" fillId="0" borderId="0" xfId="2295" applyFont="1" applyFill="1" applyAlignment="1">
      <alignment horizontal="center"/>
    </xf>
    <xf numFmtId="0" fontId="27" fillId="0" borderId="0" xfId="2295" applyFont="1" applyFill="1" applyAlignment="1">
      <alignment horizontal="center"/>
    </xf>
    <xf numFmtId="0" fontId="27" fillId="0" borderId="0" xfId="2295" quotePrefix="1" applyFont="1" applyFill="1" applyAlignment="1">
      <alignment horizontal="center"/>
    </xf>
    <xf numFmtId="164" fontId="6" fillId="0" borderId="0" xfId="2295" applyNumberFormat="1" applyFont="1" applyFill="1" applyAlignment="1">
      <alignment horizontal="center"/>
    </xf>
    <xf numFmtId="164" fontId="9" fillId="0" borderId="0" xfId="2295" applyNumberFormat="1" applyFont="1" applyFill="1" applyAlignment="1">
      <alignment horizontal="center"/>
    </xf>
    <xf numFmtId="9" fontId="6" fillId="0" borderId="0" xfId="2506" applyFont="1" applyFill="1" applyAlignment="1">
      <alignment horizontal="center"/>
    </xf>
    <xf numFmtId="0" fontId="8" fillId="0" borderId="0" xfId="2295" applyFont="1" applyFill="1" applyAlignment="1">
      <alignment horizontal="center"/>
    </xf>
    <xf numFmtId="164" fontId="23" fillId="0" borderId="0" xfId="5" applyNumberFormat="1" applyFont="1" applyFill="1" applyAlignment="1">
      <alignment horizontal="left"/>
    </xf>
    <xf numFmtId="164" fontId="27" fillId="0" borderId="0" xfId="5" quotePrefix="1" applyNumberFormat="1" applyFont="1" applyFill="1" applyAlignment="1">
      <alignment horizontal="left"/>
    </xf>
    <xf numFmtId="164" fontId="27" fillId="0" borderId="0" xfId="5" applyNumberFormat="1" applyFont="1" applyFill="1" applyAlignment="1">
      <alignment horizontal="left"/>
    </xf>
    <xf numFmtId="164" fontId="31" fillId="0" borderId="0" xfId="5" applyNumberFormat="1" applyFont="1" applyFill="1" applyAlignment="1">
      <alignment horizontal="left"/>
    </xf>
    <xf numFmtId="43" fontId="23" fillId="0" borderId="0" xfId="5" applyNumberFormat="1" applyFont="1" applyFill="1" applyAlignment="1">
      <alignment horizontal="left"/>
    </xf>
    <xf numFmtId="164" fontId="6" fillId="3" borderId="1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0" xfId="0" applyNumberFormat="1" applyFont="1"/>
    <xf numFmtId="0" fontId="262" fillId="0" borderId="0" xfId="0" applyFont="1"/>
    <xf numFmtId="164" fontId="261" fillId="0" borderId="0" xfId="0" applyNumberFormat="1" applyFont="1"/>
    <xf numFmtId="164" fontId="8" fillId="3" borderId="1" xfId="1" applyNumberFormat="1" applyFont="1" applyFill="1" applyBorder="1" applyAlignment="1" applyProtection="1">
      <alignment horizontal="right" vertical="center" wrapText="1"/>
      <protection locked="0"/>
    </xf>
    <xf numFmtId="164" fontId="15" fillId="0" borderId="0" xfId="3" applyNumberFormat="1" applyFont="1"/>
    <xf numFmtId="0" fontId="2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8" fillId="0" borderId="0" xfId="3" applyFont="1" applyFill="1" applyAlignment="1">
      <alignment horizontal="left" vertical="top"/>
    </xf>
    <xf numFmtId="0" fontId="8" fillId="0" borderId="2" xfId="4" applyFont="1" applyFill="1" applyBorder="1" applyAlignment="1">
      <alignment horizontal="center" vertical="center" wrapText="1"/>
    </xf>
    <xf numFmtId="0" fontId="8" fillId="0" borderId="18" xfId="4" applyFont="1" applyFill="1" applyBorder="1" applyAlignment="1">
      <alignment horizontal="center" vertical="center" wrapText="1"/>
    </xf>
    <xf numFmtId="0" fontId="8" fillId="0" borderId="19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/>
    </xf>
    <xf numFmtId="0" fontId="28" fillId="0" borderId="0" xfId="4" applyFont="1" applyFill="1" applyAlignment="1">
      <alignment horizontal="left"/>
    </xf>
    <xf numFmtId="0" fontId="8" fillId="0" borderId="7" xfId="4" applyFont="1" applyFill="1" applyBorder="1" applyAlignment="1">
      <alignment horizontal="center" vertical="center" wrapText="1"/>
    </xf>
    <xf numFmtId="0" fontId="8" fillId="0" borderId="8" xfId="4" applyFont="1" applyFill="1" applyBorder="1" applyAlignment="1">
      <alignment horizontal="center" vertical="center" wrapText="1"/>
    </xf>
    <xf numFmtId="0" fontId="8" fillId="0" borderId="16" xfId="4" applyFont="1" applyFill="1" applyBorder="1" applyAlignment="1">
      <alignment horizontal="center" vertical="center" wrapText="1"/>
    </xf>
    <xf numFmtId="0" fontId="8" fillId="0" borderId="13" xfId="4" applyFont="1" applyFill="1" applyBorder="1" applyAlignment="1">
      <alignment horizontal="center" vertical="center" wrapText="1"/>
    </xf>
    <xf numFmtId="0" fontId="8" fillId="0" borderId="14" xfId="4" applyFont="1" applyFill="1" applyBorder="1" applyAlignment="1">
      <alignment horizontal="center" vertical="center" wrapText="1"/>
    </xf>
    <xf numFmtId="0" fontId="8" fillId="0" borderId="17" xfId="4" applyFont="1" applyFill="1" applyBorder="1" applyAlignment="1">
      <alignment horizontal="center" vertical="center" wrapText="1"/>
    </xf>
    <xf numFmtId="0" fontId="30" fillId="0" borderId="7" xfId="4" applyFont="1" applyFill="1" applyBorder="1" applyAlignment="1">
      <alignment horizontal="center" vertical="center" wrapText="1"/>
    </xf>
    <xf numFmtId="0" fontId="30" fillId="0" borderId="8" xfId="4" applyFont="1" applyFill="1" applyBorder="1" applyAlignment="1">
      <alignment horizontal="center" vertical="center" wrapText="1"/>
    </xf>
    <xf numFmtId="0" fontId="30" fillId="0" borderId="16" xfId="4" applyFont="1" applyFill="1" applyBorder="1" applyAlignment="1">
      <alignment horizontal="center" vertical="center" wrapText="1"/>
    </xf>
    <xf numFmtId="0" fontId="30" fillId="0" borderId="13" xfId="4" applyFont="1" applyFill="1" applyBorder="1" applyAlignment="1">
      <alignment horizontal="center" vertical="center" wrapText="1"/>
    </xf>
    <xf numFmtId="0" fontId="30" fillId="0" borderId="14" xfId="4" applyFont="1" applyFill="1" applyBorder="1" applyAlignment="1">
      <alignment horizontal="center" vertical="center" wrapText="1"/>
    </xf>
    <xf numFmtId="0" fontId="30" fillId="0" borderId="17" xfId="4" applyFont="1" applyFill="1" applyBorder="1" applyAlignment="1">
      <alignment horizontal="center" vertical="center" wrapText="1"/>
    </xf>
    <xf numFmtId="164" fontId="8" fillId="0" borderId="11" xfId="5" applyNumberFormat="1" applyFont="1" applyFill="1" applyBorder="1" applyAlignment="1">
      <alignment horizontal="center"/>
    </xf>
    <xf numFmtId="164" fontId="8" fillId="0" borderId="0" xfId="5" applyNumberFormat="1" applyFont="1" applyFill="1" applyBorder="1" applyAlignment="1">
      <alignment horizontal="center"/>
    </xf>
    <xf numFmtId="164" fontId="8" fillId="0" borderId="20" xfId="5" applyNumberFormat="1" applyFont="1" applyFill="1" applyBorder="1" applyAlignment="1">
      <alignment horizontal="center"/>
    </xf>
    <xf numFmtId="0" fontId="6" fillId="0" borderId="11" xfId="4" applyFont="1" applyFill="1" applyBorder="1" applyAlignment="1">
      <alignment horizontal="center" wrapText="1"/>
    </xf>
    <xf numFmtId="0" fontId="6" fillId="0" borderId="0" xfId="4" applyFont="1" applyFill="1" applyBorder="1" applyAlignment="1">
      <alignment horizontal="center" wrapText="1"/>
    </xf>
    <xf numFmtId="0" fontId="6" fillId="0" borderId="20" xfId="4" applyFont="1" applyFill="1" applyBorder="1" applyAlignment="1">
      <alignment horizontal="center" wrapText="1"/>
    </xf>
    <xf numFmtId="164" fontId="6" fillId="0" borderId="11" xfId="5" applyNumberFormat="1" applyFont="1" applyFill="1" applyBorder="1" applyAlignment="1">
      <alignment horizontal="center"/>
    </xf>
    <xf numFmtId="164" fontId="6" fillId="0" borderId="0" xfId="5" applyNumberFormat="1" applyFont="1" applyFill="1" applyBorder="1" applyAlignment="1">
      <alignment horizontal="center"/>
    </xf>
    <xf numFmtId="164" fontId="6" fillId="0" borderId="20" xfId="5" applyNumberFormat="1" applyFont="1" applyFill="1" applyBorder="1" applyAlignment="1">
      <alignment horizontal="center"/>
    </xf>
    <xf numFmtId="0" fontId="8" fillId="0" borderId="7" xfId="4" applyFont="1" applyFill="1" applyBorder="1" applyAlignment="1">
      <alignment horizontal="center"/>
    </xf>
    <xf numFmtId="0" fontId="8" fillId="0" borderId="8" xfId="4" applyFont="1" applyFill="1" applyBorder="1" applyAlignment="1">
      <alignment horizontal="center"/>
    </xf>
    <xf numFmtId="0" fontId="8" fillId="0" borderId="16" xfId="4" applyFont="1" applyFill="1" applyBorder="1" applyAlignment="1">
      <alignment horizontal="center"/>
    </xf>
    <xf numFmtId="164" fontId="8" fillId="0" borderId="7" xfId="5" applyNumberFormat="1" applyFont="1" applyFill="1" applyBorder="1" applyAlignment="1">
      <alignment horizontal="center"/>
    </xf>
    <xf numFmtId="164" fontId="8" fillId="0" borderId="8" xfId="5" applyNumberFormat="1" applyFont="1" applyFill="1" applyBorder="1" applyAlignment="1">
      <alignment horizontal="center"/>
    </xf>
    <xf numFmtId="164" fontId="8" fillId="0" borderId="16" xfId="5" applyNumberFormat="1" applyFont="1" applyFill="1" applyBorder="1" applyAlignment="1">
      <alignment horizontal="center"/>
    </xf>
    <xf numFmtId="0" fontId="8" fillId="0" borderId="11" xfId="4" applyFont="1" applyFill="1" applyBorder="1" applyAlignment="1">
      <alignment horizontal="center" wrapText="1"/>
    </xf>
    <xf numFmtId="0" fontId="8" fillId="0" borderId="0" xfId="4" applyFont="1" applyFill="1" applyBorder="1" applyAlignment="1">
      <alignment horizontal="center" wrapText="1"/>
    </xf>
    <xf numFmtId="0" fontId="8" fillId="0" borderId="20" xfId="4" applyFont="1" applyFill="1" applyBorder="1" applyAlignment="1">
      <alignment horizontal="center" wrapText="1"/>
    </xf>
    <xf numFmtId="0" fontId="8" fillId="0" borderId="11" xfId="4" applyFont="1" applyFill="1" applyBorder="1" applyAlignment="1">
      <alignment horizontal="center"/>
    </xf>
    <xf numFmtId="0" fontId="8" fillId="0" borderId="0" xfId="4" applyFont="1" applyFill="1" applyBorder="1" applyAlignment="1">
      <alignment horizontal="center"/>
    </xf>
    <xf numFmtId="0" fontId="8" fillId="0" borderId="20" xfId="4" applyFont="1" applyFill="1" applyBorder="1" applyAlignment="1">
      <alignment horizontal="center"/>
    </xf>
    <xf numFmtId="0" fontId="6" fillId="0" borderId="11" xfId="4" applyFont="1" applyFill="1" applyBorder="1" applyAlignment="1">
      <alignment horizontal="center"/>
    </xf>
    <xf numFmtId="0" fontId="6" fillId="0" borderId="0" xfId="4" applyFont="1" applyFill="1" applyBorder="1" applyAlignment="1">
      <alignment horizontal="center"/>
    </xf>
    <xf numFmtId="0" fontId="6" fillId="0" borderId="20" xfId="4" applyFont="1" applyFill="1" applyBorder="1" applyAlignment="1">
      <alignment horizontal="center"/>
    </xf>
    <xf numFmtId="0" fontId="6" fillId="0" borderId="13" xfId="4" applyFont="1" applyFill="1" applyBorder="1" applyAlignment="1">
      <alignment horizontal="center" wrapText="1"/>
    </xf>
    <xf numFmtId="0" fontId="6" fillId="0" borderId="14" xfId="4" applyFont="1" applyFill="1" applyBorder="1" applyAlignment="1">
      <alignment horizontal="center" wrapText="1"/>
    </xf>
    <xf numFmtId="0" fontId="6" fillId="0" borderId="17" xfId="4" applyFont="1" applyFill="1" applyBorder="1" applyAlignment="1">
      <alignment horizontal="center" wrapText="1"/>
    </xf>
    <xf numFmtId="164" fontId="6" fillId="0" borderId="13" xfId="5" applyNumberFormat="1" applyFont="1" applyFill="1" applyBorder="1" applyAlignment="1">
      <alignment horizontal="center"/>
    </xf>
    <xf numFmtId="164" fontId="6" fillId="0" borderId="14" xfId="5" applyNumberFormat="1" applyFont="1" applyFill="1" applyBorder="1" applyAlignment="1">
      <alignment horizontal="center"/>
    </xf>
    <xf numFmtId="164" fontId="6" fillId="0" borderId="17" xfId="5" applyNumberFormat="1" applyFont="1" applyFill="1" applyBorder="1" applyAlignment="1">
      <alignment horizontal="center"/>
    </xf>
    <xf numFmtId="0" fontId="9" fillId="0" borderId="0" xfId="4" applyFont="1" applyFill="1" applyAlignment="1">
      <alignment horizontal="center"/>
    </xf>
    <xf numFmtId="0" fontId="6" fillId="0" borderId="0" xfId="4" applyFont="1" applyFill="1" applyAlignment="1">
      <alignment horizontal="center"/>
    </xf>
    <xf numFmtId="0" fontId="6" fillId="0" borderId="11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6" fillId="0" borderId="20" xfId="4" applyFont="1" applyFill="1" applyBorder="1" applyAlignment="1">
      <alignment horizontal="left"/>
    </xf>
    <xf numFmtId="0" fontId="9" fillId="0" borderId="11" xfId="4" applyFont="1" applyFill="1" applyBorder="1" applyAlignment="1">
      <alignment horizontal="center" wrapText="1"/>
    </xf>
    <xf numFmtId="0" fontId="9" fillId="0" borderId="0" xfId="4" applyFont="1" applyFill="1" applyBorder="1" applyAlignment="1">
      <alignment horizontal="center" wrapText="1"/>
    </xf>
    <xf numFmtId="0" fontId="9" fillId="0" borderId="20" xfId="4" applyFont="1" applyFill="1" applyBorder="1" applyAlignment="1">
      <alignment horizontal="center" wrapText="1"/>
    </xf>
    <xf numFmtId="164" fontId="9" fillId="0" borderId="11" xfId="5" applyNumberFormat="1" applyFont="1" applyFill="1" applyBorder="1" applyAlignment="1">
      <alignment horizontal="center"/>
    </xf>
    <xf numFmtId="164" fontId="9" fillId="0" borderId="0" xfId="5" applyNumberFormat="1" applyFont="1" applyFill="1" applyBorder="1" applyAlignment="1">
      <alignment horizontal="center"/>
    </xf>
    <xf numFmtId="164" fontId="9" fillId="0" borderId="20" xfId="5" applyNumberFormat="1" applyFont="1" applyFill="1" applyBorder="1" applyAlignment="1">
      <alignment horizontal="center"/>
    </xf>
    <xf numFmtId="0" fontId="8" fillId="0" borderId="2" xfId="4" applyFont="1" applyFill="1" applyBorder="1" applyAlignment="1">
      <alignment horizontal="center" wrapText="1"/>
    </xf>
    <xf numFmtId="0" fontId="8" fillId="0" borderId="18" xfId="4" applyFont="1" applyFill="1" applyBorder="1" applyAlignment="1">
      <alignment horizontal="center" wrapText="1"/>
    </xf>
    <xf numFmtId="0" fontId="8" fillId="0" borderId="19" xfId="4" applyFont="1" applyFill="1" applyBorder="1" applyAlignment="1">
      <alignment horizontal="center" wrapText="1"/>
    </xf>
    <xf numFmtId="164" fontId="8" fillId="0" borderId="2" xfId="5" applyNumberFormat="1" applyFont="1" applyFill="1" applyBorder="1" applyAlignment="1">
      <alignment horizontal="center"/>
    </xf>
    <xf numFmtId="164" fontId="8" fillId="0" borderId="18" xfId="5" applyNumberFormat="1" applyFont="1" applyFill="1" applyBorder="1" applyAlignment="1">
      <alignment horizontal="center"/>
    </xf>
    <xf numFmtId="164" fontId="8" fillId="0" borderId="19" xfId="5" applyNumberFormat="1" applyFont="1" applyFill="1" applyBorder="1" applyAlignment="1">
      <alignment horizontal="center"/>
    </xf>
    <xf numFmtId="0" fontId="8" fillId="0" borderId="22" xfId="4" applyFont="1" applyFill="1" applyBorder="1" applyAlignment="1">
      <alignment horizontal="center" vertical="center"/>
    </xf>
    <xf numFmtId="0" fontId="8" fillId="0" borderId="21" xfId="4" applyFont="1" applyFill="1" applyBorder="1" applyAlignment="1">
      <alignment horizontal="center" vertical="center"/>
    </xf>
    <xf numFmtId="0" fontId="28" fillId="0" borderId="0" xfId="2295" applyFont="1" applyFill="1" applyAlignment="1">
      <alignment horizontal="left"/>
    </xf>
    <xf numFmtId="0" fontId="8" fillId="0" borderId="1" xfId="2295" applyFont="1" applyFill="1" applyBorder="1" applyAlignment="1">
      <alignment horizontal="center" vertical="center"/>
    </xf>
    <xf numFmtId="0" fontId="8" fillId="0" borderId="7" xfId="2295" applyFont="1" applyFill="1" applyBorder="1" applyAlignment="1">
      <alignment horizontal="center" vertical="center" wrapText="1"/>
    </xf>
    <xf numFmtId="0" fontId="8" fillId="0" borderId="8" xfId="2295" applyFont="1" applyFill="1" applyBorder="1" applyAlignment="1">
      <alignment horizontal="center" vertical="center" wrapText="1"/>
    </xf>
    <xf numFmtId="0" fontId="8" fillId="0" borderId="16" xfId="2295" applyFont="1" applyFill="1" applyBorder="1" applyAlignment="1">
      <alignment horizontal="center" vertical="center" wrapText="1"/>
    </xf>
    <xf numFmtId="0" fontId="8" fillId="0" borderId="13" xfId="2295" applyFont="1" applyFill="1" applyBorder="1" applyAlignment="1">
      <alignment horizontal="center" vertical="center" wrapText="1"/>
    </xf>
    <xf numFmtId="0" fontId="8" fillId="0" borderId="14" xfId="2295" applyFont="1" applyFill="1" applyBorder="1" applyAlignment="1">
      <alignment horizontal="center" vertical="center" wrapText="1"/>
    </xf>
    <xf numFmtId="0" fontId="8" fillId="0" borderId="17" xfId="2295" applyFont="1" applyFill="1" applyBorder="1" applyAlignment="1">
      <alignment horizontal="center" vertical="center" wrapText="1"/>
    </xf>
    <xf numFmtId="0" fontId="30" fillId="0" borderId="7" xfId="2295" applyFont="1" applyFill="1" applyBorder="1" applyAlignment="1">
      <alignment horizontal="center" vertical="center" wrapText="1"/>
    </xf>
    <xf numFmtId="0" fontId="30" fillId="0" borderId="8" xfId="2295" applyFont="1" applyFill="1" applyBorder="1" applyAlignment="1">
      <alignment horizontal="center" vertical="center" wrapText="1"/>
    </xf>
    <xf numFmtId="0" fontId="30" fillId="0" borderId="16" xfId="2295" applyFont="1" applyFill="1" applyBorder="1" applyAlignment="1">
      <alignment horizontal="center" vertical="center" wrapText="1"/>
    </xf>
    <xf numFmtId="0" fontId="30" fillId="0" borderId="13" xfId="2295" applyFont="1" applyFill="1" applyBorder="1" applyAlignment="1">
      <alignment horizontal="center" vertical="center" wrapText="1"/>
    </xf>
    <xf numFmtId="0" fontId="30" fillId="0" borderId="14" xfId="2295" applyFont="1" applyFill="1" applyBorder="1" applyAlignment="1">
      <alignment horizontal="center" vertical="center" wrapText="1"/>
    </xf>
    <xf numFmtId="0" fontId="30" fillId="0" borderId="17" xfId="2295" applyFont="1" applyFill="1" applyBorder="1" applyAlignment="1">
      <alignment horizontal="center" vertical="center" wrapText="1"/>
    </xf>
    <xf numFmtId="0" fontId="8" fillId="0" borderId="2" xfId="2295" applyFont="1" applyFill="1" applyBorder="1" applyAlignment="1">
      <alignment horizontal="center" vertical="center" wrapText="1"/>
    </xf>
    <xf numFmtId="0" fontId="8" fillId="0" borderId="18" xfId="2295" applyFont="1" applyFill="1" applyBorder="1" applyAlignment="1">
      <alignment horizontal="center" vertical="center" wrapText="1"/>
    </xf>
    <xf numFmtId="0" fontId="8" fillId="0" borderId="19" xfId="2295" applyFont="1" applyFill="1" applyBorder="1" applyAlignment="1">
      <alignment horizontal="center" vertical="center" wrapText="1"/>
    </xf>
    <xf numFmtId="0" fontId="8" fillId="0" borderId="7" xfId="2295" quotePrefix="1" applyFont="1" applyFill="1" applyBorder="1" applyAlignment="1">
      <alignment horizontal="center"/>
    </xf>
    <xf numFmtId="0" fontId="8" fillId="0" borderId="8" xfId="2295" applyFont="1" applyFill="1" applyBorder="1" applyAlignment="1">
      <alignment horizontal="center"/>
    </xf>
    <xf numFmtId="0" fontId="8" fillId="0" borderId="16" xfId="2295" applyFont="1" applyFill="1" applyBorder="1" applyAlignment="1">
      <alignment horizontal="center"/>
    </xf>
    <xf numFmtId="0" fontId="8" fillId="0" borderId="11" xfId="2295" applyFont="1" applyFill="1" applyBorder="1" applyAlignment="1">
      <alignment horizontal="center"/>
    </xf>
    <xf numFmtId="0" fontId="8" fillId="0" borderId="0" xfId="2295" applyFont="1" applyFill="1" applyBorder="1" applyAlignment="1">
      <alignment horizontal="center"/>
    </xf>
    <xf numFmtId="0" fontId="8" fillId="0" borderId="20" xfId="2295" applyFont="1" applyFill="1" applyBorder="1" applyAlignment="1">
      <alignment horizontal="center"/>
    </xf>
    <xf numFmtId="164" fontId="8" fillId="0" borderId="7" xfId="1746" applyNumberFormat="1" applyFont="1" applyFill="1" applyBorder="1" applyAlignment="1">
      <alignment horizontal="center"/>
    </xf>
    <xf numFmtId="164" fontId="8" fillId="0" borderId="8" xfId="1746" applyNumberFormat="1" applyFont="1" applyFill="1" applyBorder="1" applyAlignment="1">
      <alignment horizontal="center"/>
    </xf>
    <xf numFmtId="164" fontId="8" fillId="0" borderId="16" xfId="1746" applyNumberFormat="1" applyFont="1" applyFill="1" applyBorder="1" applyAlignment="1">
      <alignment horizontal="center"/>
    </xf>
    <xf numFmtId="0" fontId="8" fillId="0" borderId="11" xfId="2295" applyFont="1" applyFill="1" applyBorder="1" applyAlignment="1">
      <alignment horizontal="center" wrapText="1"/>
    </xf>
    <xf numFmtId="0" fontId="8" fillId="0" borderId="0" xfId="2295" applyFont="1" applyFill="1" applyBorder="1" applyAlignment="1">
      <alignment horizontal="center" wrapText="1"/>
    </xf>
    <xf numFmtId="0" fontId="8" fillId="0" borderId="20" xfId="2295" applyFont="1" applyFill="1" applyBorder="1" applyAlignment="1">
      <alignment horizontal="center" wrapText="1"/>
    </xf>
    <xf numFmtId="164" fontId="8" fillId="0" borderId="11" xfId="1746" applyNumberFormat="1" applyFont="1" applyFill="1" applyBorder="1" applyAlignment="1">
      <alignment horizontal="center"/>
    </xf>
    <xf numFmtId="164" fontId="8" fillId="0" borderId="0" xfId="1746" applyNumberFormat="1" applyFont="1" applyFill="1" applyBorder="1" applyAlignment="1">
      <alignment horizontal="center"/>
    </xf>
    <xf numFmtId="164" fontId="8" fillId="0" borderId="20" xfId="1746" applyNumberFormat="1" applyFont="1" applyFill="1" applyBorder="1" applyAlignment="1">
      <alignment horizontal="center"/>
    </xf>
    <xf numFmtId="0" fontId="8" fillId="0" borderId="11" xfId="2295" quotePrefix="1" applyFont="1" applyFill="1" applyBorder="1" applyAlignment="1">
      <alignment horizontal="center" wrapText="1"/>
    </xf>
    <xf numFmtId="0" fontId="6" fillId="0" borderId="11" xfId="2295" applyFont="1" applyFill="1" applyBorder="1" applyAlignment="1">
      <alignment horizontal="center" wrapText="1"/>
    </xf>
    <xf numFmtId="0" fontId="6" fillId="0" borderId="0" xfId="2295" applyFont="1" applyFill="1" applyBorder="1" applyAlignment="1">
      <alignment horizontal="center" wrapText="1"/>
    </xf>
    <xf numFmtId="0" fontId="6" fillId="0" borderId="20" xfId="2295" applyFont="1" applyFill="1" applyBorder="1" applyAlignment="1">
      <alignment horizontal="center" wrapText="1"/>
    </xf>
    <xf numFmtId="0" fontId="6" fillId="0" borderId="11" xfId="2295" applyFont="1" applyFill="1" applyBorder="1" applyAlignment="1">
      <alignment horizontal="center"/>
    </xf>
    <xf numFmtId="0" fontId="6" fillId="0" borderId="0" xfId="2295" applyFont="1" applyFill="1" applyBorder="1" applyAlignment="1">
      <alignment horizontal="center"/>
    </xf>
    <xf numFmtId="0" fontId="6" fillId="0" borderId="20" xfId="2295" applyFont="1" applyFill="1" applyBorder="1" applyAlignment="1">
      <alignment horizontal="center"/>
    </xf>
    <xf numFmtId="164" fontId="6" fillId="0" borderId="11" xfId="1746" applyNumberFormat="1" applyFont="1" applyFill="1" applyBorder="1" applyAlignment="1">
      <alignment horizontal="center"/>
    </xf>
    <xf numFmtId="164" fontId="6" fillId="0" borderId="0" xfId="1746" applyNumberFormat="1" applyFont="1" applyFill="1" applyBorder="1" applyAlignment="1">
      <alignment horizontal="center"/>
    </xf>
    <xf numFmtId="164" fontId="6" fillId="0" borderId="20" xfId="1746" applyNumberFormat="1" applyFont="1" applyFill="1" applyBorder="1" applyAlignment="1">
      <alignment horizontal="center"/>
    </xf>
    <xf numFmtId="0" fontId="9" fillId="0" borderId="11" xfId="2295" applyFont="1" applyFill="1" applyBorder="1" applyAlignment="1">
      <alignment horizontal="center" wrapText="1"/>
    </xf>
    <xf numFmtId="0" fontId="9" fillId="0" borderId="0" xfId="2295" applyFont="1" applyFill="1" applyBorder="1" applyAlignment="1">
      <alignment horizontal="center" wrapText="1"/>
    </xf>
    <xf numFmtId="0" fontId="9" fillId="0" borderId="20" xfId="2295" applyFont="1" applyFill="1" applyBorder="1" applyAlignment="1">
      <alignment horizontal="center" wrapText="1"/>
    </xf>
    <xf numFmtId="164" fontId="9" fillId="0" borderId="11" xfId="1746" applyNumberFormat="1" applyFont="1" applyFill="1" applyBorder="1" applyAlignment="1">
      <alignment horizontal="center"/>
    </xf>
    <xf numFmtId="164" fontId="9" fillId="0" borderId="0" xfId="1746" applyNumberFormat="1" applyFont="1" applyFill="1" applyBorder="1" applyAlignment="1">
      <alignment horizontal="center"/>
    </xf>
    <xf numFmtId="164" fontId="9" fillId="0" borderId="20" xfId="1746" applyNumberFormat="1" applyFont="1" applyFill="1" applyBorder="1" applyAlignment="1">
      <alignment horizontal="center"/>
    </xf>
    <xf numFmtId="0" fontId="9" fillId="0" borderId="0" xfId="2295" applyFont="1" applyFill="1" applyAlignment="1">
      <alignment horizontal="center"/>
    </xf>
    <xf numFmtId="0" fontId="6" fillId="0" borderId="0" xfId="2295" applyFont="1" applyFill="1" applyAlignment="1">
      <alignment horizontal="center"/>
    </xf>
    <xf numFmtId="0" fontId="8" fillId="0" borderId="1" xfId="2295" applyFont="1" applyFill="1" applyBorder="1" applyAlignment="1">
      <alignment horizontal="center" vertical="center" wrapText="1"/>
    </xf>
    <xf numFmtId="0" fontId="22" fillId="0" borderId="0" xfId="3" applyFont="1" applyAlignment="1">
      <alignment horizontal="left" vertical="top"/>
    </xf>
    <xf numFmtId="0" fontId="24" fillId="0" borderId="0" xfId="3" applyFont="1" applyAlignment="1">
      <alignment horizontal="left" vertical="top"/>
    </xf>
    <xf numFmtId="0" fontId="8" fillId="0" borderId="0" xfId="4" applyFont="1" applyFill="1" applyBorder="1" applyAlignment="1">
      <alignment horizontal="center" vertical="center"/>
    </xf>
    <xf numFmtId="43" fontId="8" fillId="0" borderId="0" xfId="5" applyFont="1" applyFill="1" applyBorder="1" applyAlignment="1">
      <alignment horizontal="center" vertical="center"/>
    </xf>
    <xf numFmtId="0" fontId="28" fillId="0" borderId="0" xfId="4" applyFont="1" applyFill="1" applyAlignment="1">
      <alignment horizontal="left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0" xfId="4" quotePrefix="1" applyFont="1" applyFill="1" applyAlignment="1">
      <alignment horizontal="center"/>
    </xf>
    <xf numFmtId="0" fontId="8" fillId="0" borderId="0" xfId="4" applyFont="1" applyFill="1" applyAlignment="1">
      <alignment horizontal="center"/>
    </xf>
    <xf numFmtId="164" fontId="8" fillId="0" borderId="0" xfId="5" applyNumberFormat="1" applyFont="1" applyFill="1" applyAlignment="1">
      <alignment horizontal="center"/>
    </xf>
    <xf numFmtId="0" fontId="6" fillId="0" borderId="0" xfId="4" applyFont="1" applyFill="1" applyAlignment="1">
      <alignment horizontal="left"/>
    </xf>
    <xf numFmtId="0" fontId="6" fillId="0" borderId="0" xfId="4" quotePrefix="1" applyFont="1" applyFill="1" applyAlignment="1">
      <alignment horizontal="center"/>
    </xf>
    <xf numFmtId="164" fontId="6" fillId="0" borderId="0" xfId="5" applyNumberFormat="1" applyFont="1" applyFill="1" applyAlignment="1">
      <alignment horizontal="center"/>
    </xf>
    <xf numFmtId="0" fontId="8" fillId="0" borderId="0" xfId="4" applyFont="1" applyFill="1" applyAlignment="1">
      <alignment horizontal="left"/>
    </xf>
    <xf numFmtId="164" fontId="8" fillId="0" borderId="0" xfId="4" applyNumberFormat="1" applyFont="1" applyFill="1" applyAlignment="1">
      <alignment horizontal="center"/>
    </xf>
    <xf numFmtId="164" fontId="8" fillId="0" borderId="24" xfId="4" applyNumberFormat="1" applyFont="1" applyFill="1" applyBorder="1" applyAlignment="1">
      <alignment horizontal="center"/>
    </xf>
    <xf numFmtId="0" fontId="8" fillId="0" borderId="24" xfId="4" applyFont="1" applyFill="1" applyBorder="1" applyAlignment="1">
      <alignment horizontal="center"/>
    </xf>
    <xf numFmtId="164" fontId="8" fillId="0" borderId="24" xfId="5" applyNumberFormat="1" applyFont="1" applyFill="1" applyBorder="1" applyAlignment="1">
      <alignment horizontal="center"/>
    </xf>
    <xf numFmtId="0" fontId="6" fillId="0" borderId="0" xfId="4" applyFont="1" applyFill="1" applyAlignment="1">
      <alignment horizontal="left" wrapText="1"/>
    </xf>
  </cellXfs>
  <cellStyles count="3089">
    <cellStyle name="_x0001_" xfId="6"/>
    <cellStyle name="          _x000d__x000a_shell=progman.exe_x000d__x000a_m" xfId="7"/>
    <cellStyle name="_x000d__x000a_JournalTemplate=C:\COMFO\CTALK\JOURSTD.TPL_x000d__x000a_LbStateAddress=3 3 0 251 1 89 2 311_x000d__x000a_LbStateJou" xfId="8"/>
    <cellStyle name="#,##0" xfId="9"/>
    <cellStyle name="$" xfId="10"/>
    <cellStyle name="%" xfId="11"/>
    <cellStyle name="% 4" xfId="12"/>
    <cellStyle name="%_bao cao tinh hinh chuyen nhuong nha dau tu han che chuyen nhuong" xfId="13"/>
    <cellStyle name="%_bao cao tinh hinh chuyen nhuong nha dau tu han che chuyen nhuong 2" xfId="14"/>
    <cellStyle name="%_DS nop DMua RAL" xfId="15"/>
    <cellStyle name="%_GUI TT" xfId="16"/>
    <cellStyle name="%_GUI TT 2" xfId="17"/>
    <cellStyle name="%_OANH" xfId="18"/>
    <cellStyle name="%_OANH 2" xfId="19"/>
    <cellStyle name=",." xfId="20"/>
    <cellStyle name="." xfId="21"/>
    <cellStyle name="??" xfId="22"/>
    <cellStyle name="?? [0.00]_ Att. 1- Cover" xfId="23"/>
    <cellStyle name="?? [0]" xfId="24"/>
    <cellStyle name="?_x001d_??%U©÷u&amp;H©÷9_x0008_? s_x000a__x0007__x0001__x0001_" xfId="25"/>
    <cellStyle name="?_x001d_??%U©÷u&amp;H©÷9_x0008_? s_x000a__x0007__x0001__x0001_?_x0002_???????????????_x0001_(_x0002_u_x000d_?????_x001f_????????_x0007_????????????????!???????????           ?????           ?????????_x000d_C:\WINDOWS\country.sys_x000d_??????????????????????????????????????????????????????????????????????????????????????????????" xfId="26"/>
    <cellStyle name="???? [0.00]_BE-BQ" xfId="27"/>
    <cellStyle name="??????" xfId="28"/>
    <cellStyle name="??????????????????? [0]_FTC_OFFER" xfId="29"/>
    <cellStyle name="???????????????????_FTC_OFFER" xfId="30"/>
    <cellStyle name="????_BE-BQ" xfId="31"/>
    <cellStyle name="???[0]_?? DI" xfId="32"/>
    <cellStyle name="???_?? DI" xfId="33"/>
    <cellStyle name="??[0]_BRE" xfId="34"/>
    <cellStyle name="??_ ??? ???? " xfId="35"/>
    <cellStyle name="??A? [0]_laroux_1_¢¬???¢â? " xfId="36"/>
    <cellStyle name="??A?_laroux_1_¢¬???¢â? " xfId="37"/>
    <cellStyle name="?¡±¢¥?_?¨ù??¢´¢¥_¢¬???¢â? " xfId="38"/>
    <cellStyle name="?ðÇ%U?&amp;H?_x0008_?s_x000a__x0007__x0001__x0001_" xfId="39"/>
    <cellStyle name="?ðÇ%U?&amp;H?_x0008_?s_x000a__x0007__x0001__x0001_?_x0002_ÿÿÿÿÿÿÿÿÿÿÿÿÿÿÿ_x0001_(_x0002_?€????ÿÿÿÿ????_x0007_??????????????????????????           ?????           ?????????_x000d_C:\WINDOWS\country.sys_x000d_??????????????????????????????????????????????????????????????????????????????????????????????" xfId="40"/>
    <cellStyle name="?W?_BOOKSHIP" xfId="41"/>
    <cellStyle name="[0]_Chi phÝ kh¸c_V" xfId="42"/>
    <cellStyle name="_?_BOOKSHIP" xfId="43"/>
    <cellStyle name="__ [0.00]_PRODUCT DETAIL Q1" xfId="44"/>
    <cellStyle name="__ [0]_1202" xfId="45"/>
    <cellStyle name="__ [0]_1202_Result Red Store Jun" xfId="46"/>
    <cellStyle name="__ [0]_Book1" xfId="47"/>
    <cellStyle name="___(____)______" xfId="48"/>
    <cellStyle name="___[0]_Book1" xfId="49"/>
    <cellStyle name="____ [0.00]_PRODUCT DETAIL Q1" xfId="50"/>
    <cellStyle name="_____PRODUCT DETAIL Q1" xfId="51"/>
    <cellStyle name="____95" xfId="52"/>
    <cellStyle name="____Book1" xfId="53"/>
    <cellStyle name="___1202" xfId="54"/>
    <cellStyle name="___1202_Result Red Store Jun" xfId="55"/>
    <cellStyle name="___1202_Result Red Store Jun_1" xfId="56"/>
    <cellStyle name="___Book1" xfId="57"/>
    <cellStyle name="___Book1_Result Red Store Jun" xfId="58"/>
    <cellStyle name="___kc-elec system check list" xfId="59"/>
    <cellStyle name="___PRODUCT DETAIL Q1" xfId="60"/>
    <cellStyle name="_3388 BK SG" xfId="61"/>
    <cellStyle name="_5113 BANG KE SG" xfId="62"/>
    <cellStyle name="_A22 - Marble Mountain-MS171207" xfId="63"/>
    <cellStyle name="_A5-v4-client's comment" xfId="64"/>
    <cellStyle name="_Ac 2160 - BO" xfId="65"/>
    <cellStyle name="_ADDITION IN THE YEAR" xfId="66"/>
    <cellStyle name="_Agree opening balance" xfId="67"/>
    <cellStyle name="_Agri 06 - D section - Wholebank - v1 - nth+dth" xfId="68"/>
    <cellStyle name="_Agri 06 - H section - nth" xfId="69"/>
    <cellStyle name="_Agri 06 - SAD for 2006 - V1" xfId="70"/>
    <cellStyle name="_Agribank 2006 - Leadsheet Branch" xfId="71"/>
    <cellStyle name="_Agribank 2008 - Branch selection" xfId="72"/>
    <cellStyle name="_Agribank-Lam Dong-N &amp; P-V5-after 4238" xfId="73"/>
    <cellStyle name="_All Routing 19-apr" xfId="74"/>
    <cellStyle name="_ASSET VALUATION T12.2008" xfId="75"/>
    <cellStyle name="_B13-City Garden-MS171207" xfId="76"/>
    <cellStyle name="_Bang Chi tieu (2)" xfId="77"/>
    <cellStyle name="_Bao cao tai NPP PHAN DUNG 22-7" xfId="78"/>
    <cellStyle name="_BCS - WTB 31 Dec 2006" xfId="79"/>
    <cellStyle name="_BCS-O-Tax HCM-31122007" xfId="80"/>
    <cellStyle name="_BCTC T.9" xfId="81"/>
    <cellStyle name="_Book1" xfId="82"/>
    <cellStyle name="_Book1_1" xfId="83"/>
    <cellStyle name="_Book1_1_Book1" xfId="84"/>
    <cellStyle name="_Book1_1_HAGL 006 SGF WTB - HASG 30.09 V3" xfId="85"/>
    <cellStyle name="_Book1_1_LIV-2008-SAD-sent to client" xfId="86"/>
    <cellStyle name="_Book1_1_Vietinbank 08 - branch visit schedule and teaming 140109" xfId="87"/>
    <cellStyle name="_Book1_2" xfId="88"/>
    <cellStyle name="_Book1_3" xfId="89"/>
    <cellStyle name="_Book1_4" xfId="90"/>
    <cellStyle name="_Book1_BC-QT-WB-dthao" xfId="91"/>
    <cellStyle name="_Book1_Book1" xfId="92"/>
    <cellStyle name="_Book1_Dieu chinh cac khoan lai phai thu quy I- C Hang gui (23-4)" xfId="93"/>
    <cellStyle name="_Book1_DT truong thinh phu" xfId="94"/>
    <cellStyle name="_Book1_EY- HTV shooting scenario-2 Jan 08-approved" xfId="95"/>
    <cellStyle name="_Book1_HAGL 006 SGF WTB - HASG 30.09 V3" xfId="96"/>
    <cellStyle name="_Book1_HBB 2007 - thay doi nhom no va du phong theo VAS - tmt" xfId="97"/>
    <cellStyle name="_Book1_ICB 2007 - Leadsheet Incas branchv2 (version 1)" xfId="98"/>
    <cellStyle name="_Book1_ICB 2007- DANH SACH KHOAN VAY CHON MAU-v2" xfId="99"/>
    <cellStyle name="_Book1_LIV-2008-SAD-sent to client" xfId="100"/>
    <cellStyle name="_Book1_Rep-HQV1" xfId="101"/>
    <cellStyle name="_Book1_TH KHAI TOAN THU THIEM cac tuyen TT noi" xfId="102"/>
    <cellStyle name="_Book1_Tong hop dieu chinh du phong va nhom no-Ver2-NBH" xfId="103"/>
    <cellStyle name="_Book1_TSCD NAM 2007" xfId="104"/>
    <cellStyle name="_Book1_Vietinbank 08 - branch visit schedule and teaming 140109" xfId="105"/>
    <cellStyle name="_Book2" xfId="106"/>
    <cellStyle name="_Book3" xfId="107"/>
    <cellStyle name="_x0001__Breakdown of Term deposits at banks" xfId="108"/>
    <cellStyle name="_Cashflow Statement-Oct06-final (2)" xfId="109"/>
    <cellStyle name="_Castrol - Sales &amp; AR - NTHH" xfId="110"/>
    <cellStyle name="_Castrol - Stock WPs - NTHH" xfId="111"/>
    <cellStyle name="_Comma" xfId="112"/>
    <cellStyle name="_CON0096-For consol MLeadsheet-W171207" xfId="113"/>
    <cellStyle name="_Conso OEM Group - 30 Jun 2006-v9" xfId="114"/>
    <cellStyle name="_CONSO-SUAD" xfId="115"/>
    <cellStyle name="_control" xfId="116"/>
    <cellStyle name="_Currency" xfId="117"/>
    <cellStyle name="_CurrencySpace" xfId="118"/>
    <cellStyle name="_da luu ky ( moinhat)" xfId="119"/>
    <cellStyle name="_da luu ky ( moinhat)_Sheet1" xfId="120"/>
    <cellStyle name="_DAI005207-Master leedsheet-W280108-final" xfId="121"/>
    <cellStyle name="_Data_migration_weekly_status_P2" xfId="122"/>
    <cellStyle name="_DH BB 05_11_07" xfId="123"/>
    <cellStyle name="_Dieu chinh cac khoan lai phai thu quy I- C Hang gui (23-4)" xfId="124"/>
    <cellStyle name="_dieu chinh du phong va du thu 0ffsite-v2-nvc" xfId="125"/>
    <cellStyle name="_Dona Orient - half year review- assets - 170708" xfId="126"/>
    <cellStyle name="_DT truong thinh phu" xfId="127"/>
    <cellStyle name="_Du chi lai Repo" xfId="128"/>
    <cellStyle name="_el_inventory(2)" xfId="129"/>
    <cellStyle name="_Elf Gas FAs-Interim 09" xfId="130"/>
    <cellStyle name="_EXPENSES-1206" xfId="131"/>
    <cellStyle name="_F4-6" xfId="132"/>
    <cellStyle name="_FS 31 Dec 2006" xfId="133"/>
    <cellStyle name="_Fund 1" xfId="134"/>
    <cellStyle name="_G section_advance to employee 141-05" xfId="135"/>
    <cellStyle name="_GL CODE2006" xfId="136"/>
    <cellStyle name="_HAGL 000 - HO - WTB 31.12.07 - for Consol FSs - Final" xfId="137"/>
    <cellStyle name="_HAGL 006 SGF WTB - HASG 30.09 V3" xfId="138"/>
    <cellStyle name="_HAGL JSC - Notes for FA" xfId="139"/>
    <cellStyle name="_HAGL_head office_WPs_Hanh 311206" xfId="140"/>
    <cellStyle name="_HAN SU DUNG" xfId="141"/>
    <cellStyle name="_HCM Seniors" xfId="142"/>
    <cellStyle name="_HOA0097-Masterleadsheet 4.11.08" xfId="143"/>
    <cellStyle name="_Hunter-Time Budget 2008" xfId="144"/>
    <cellStyle name="_ICC-Issues" xfId="145"/>
    <cellStyle name="_ICP - Audit adjustments" xfId="146"/>
    <cellStyle name="_ICP - WTB 31 Dec 06" xfId="147"/>
    <cellStyle name="_ICP - WTB 31 Dec 07 - Consolidated v14" xfId="148"/>
    <cellStyle name="_ICP FA conso notes" xfId="149"/>
    <cellStyle name="_ICP Group - Audit adjustments 2006-BXV" xfId="150"/>
    <cellStyle name="_ICP Joint Stock - WTB 31 Dec 2006" xfId="151"/>
    <cellStyle name="_ICP -SAD 2006" xfId="152"/>
    <cellStyle name="_IND004907-Conso-W071107-final" xfId="153"/>
    <cellStyle name="_KD - Stock WPs - NTHH" xfId="154"/>
    <cellStyle name="_KH KEO C-M T11.07" xfId="155"/>
    <cellStyle name="_KH KEO C-M T11.07 (version 1)" xfId="156"/>
    <cellStyle name="_KH-CS" xfId="157"/>
    <cellStyle name="_KH-DA" xfId="158"/>
    <cellStyle name="_kh-nt" xfId="159"/>
    <cellStyle name="_kh-xk" xfId="160"/>
    <cellStyle name="_Kinh Do - Su dung NVL" xfId="161"/>
    <cellStyle name="_KINH DO - WTB v16" xfId="162"/>
    <cellStyle name="_Kinh Do Phase 2 - Development Log_master_List" xfId="163"/>
    <cellStyle name="_KL_K.C_mat_duong" xfId="164"/>
    <cellStyle name="_KT (2)" xfId="165"/>
    <cellStyle name="_KT (2)_1" xfId="166"/>
    <cellStyle name="_KT (2)_1_Lora-tungchau" xfId="167"/>
    <cellStyle name="_KT (2)_1_Qt-HT3PQ1(CauKho)" xfId="168"/>
    <cellStyle name="_KT (2)_1_Qt-HT3PQ1(CauKho)_Book1" xfId="169"/>
    <cellStyle name="_KT (2)_1_Qt-HT3PQ1(CauKho)_Don gia quy 3 nam 2003 - Ban Dien Luc" xfId="170"/>
    <cellStyle name="_KT (2)_1_Qt-HT3PQ1(CauKho)_LIV-2008-SAD-sent to client" xfId="171"/>
    <cellStyle name="_KT (2)_1_Qt-HT3PQ1(CauKho)_NC-VL2-2003" xfId="172"/>
    <cellStyle name="_KT (2)_1_Qt-HT3PQ1(CauKho)_NC-VL2-2003_1" xfId="173"/>
    <cellStyle name="_KT (2)_1_Qt-HT3PQ1(CauKho)_Vietinbank 08 - branch visit schedule and teaming 140109" xfId="174"/>
    <cellStyle name="_KT (2)_1_Qt-HT3PQ1(CauKho)_XL4Test5" xfId="175"/>
    <cellStyle name="_KT (2)_2" xfId="176"/>
    <cellStyle name="_KT (2)_2_TG-TH" xfId="177"/>
    <cellStyle name="_KT (2)_2_TG-TH_ADDITION IN THE YEAR" xfId="178"/>
    <cellStyle name="_KT (2)_2_TG-TH_BAO CAO KLCT PT2000" xfId="179"/>
    <cellStyle name="_KT (2)_2_TG-TH_BAO CAO PT2000" xfId="180"/>
    <cellStyle name="_KT (2)_2_TG-TH_BAO CAO PT2000_Book1" xfId="181"/>
    <cellStyle name="_KT (2)_2_TG-TH_Bao cao XDCB 2001 - T11 KH dieu chinh 20-11-THAI" xfId="182"/>
    <cellStyle name="_KT (2)_2_TG-TH_Book1" xfId="183"/>
    <cellStyle name="_KT (2)_2_TG-TH_Book1_1" xfId="184"/>
    <cellStyle name="_KT (2)_2_TG-TH_Book1_1_DanhMucDonGiaVTTB_Dien_TAM" xfId="185"/>
    <cellStyle name="_KT (2)_2_TG-TH_Book1_1_HBB 2007 - thay doi nhom no va du phong theo VAS - tmt" xfId="186"/>
    <cellStyle name="_KT (2)_2_TG-TH_Book1_1_LIV-2008-SAD-sent to client" xfId="187"/>
    <cellStyle name="_KT (2)_2_TG-TH_Book1_1_Rep-HQV1" xfId="188"/>
    <cellStyle name="_KT (2)_2_TG-TH_Book1_1_Vietinbank 08 - branch visit schedule and teaming 140109" xfId="189"/>
    <cellStyle name="_KT (2)_2_TG-TH_Book1_2" xfId="190"/>
    <cellStyle name="_KT (2)_2_TG-TH_Book1_3" xfId="191"/>
    <cellStyle name="_KT (2)_2_TG-TH_Book1_3_DT truong thinh phu" xfId="192"/>
    <cellStyle name="_KT (2)_2_TG-TH_Book1_3_XL4Test5" xfId="193"/>
    <cellStyle name="_KT (2)_2_TG-TH_Book1_Book1" xfId="194"/>
    <cellStyle name="_KT (2)_2_TG-TH_Book1_DanhMucDonGiaVTTB_Dien_TAM" xfId="195"/>
    <cellStyle name="_KT (2)_2_TG-TH_Book1_HAGL 006 SGF WTB - HASG 30.09 V3" xfId="196"/>
    <cellStyle name="_KT (2)_2_TG-TH_Book1_HBB 2007 - thay doi nhom no va du phong theo VAS - tmt" xfId="197"/>
    <cellStyle name="_KT (2)_2_TG-TH_Book1_LIV-2008-SAD-sent to client" xfId="198"/>
    <cellStyle name="_KT (2)_2_TG-TH_Book1_Rep-HQV1" xfId="199"/>
    <cellStyle name="_KT (2)_2_TG-TH_Book1_TH KE" xfId="200"/>
    <cellStyle name="_KT (2)_2_TG-TH_Book1_Vietinbank 08 - branch visit schedule and teaming 140109" xfId="201"/>
    <cellStyle name="_KT (2)_2_TG-TH_Dcdtoan-bcnckt " xfId="202"/>
    <cellStyle name="_KT (2)_2_TG-TH_DN_MTP" xfId="203"/>
    <cellStyle name="_KT (2)_2_TG-TH_Dongia2-2003" xfId="204"/>
    <cellStyle name="_KT (2)_2_TG-TH_Dongia2-2003_DT truong thinh phu" xfId="205"/>
    <cellStyle name="_KT (2)_2_TG-TH_DT truong thinh phu" xfId="206"/>
    <cellStyle name="_KT (2)_2_TG-TH_DTCDT MR.2N110.HOCMON.TDTOAN.CCUNG" xfId="207"/>
    <cellStyle name="_KT (2)_2_TG-TH_HAGL 006 SGF WTB - HASG 30.09 V3" xfId="208"/>
    <cellStyle name="_KT (2)_2_TG-TH_HBB 2007 - thay doi nhom no va du phong theo VAS - tmt" xfId="209"/>
    <cellStyle name="_KT (2)_2_TG-TH_Lora-tungchau" xfId="210"/>
    <cellStyle name="_KT (2)_2_TG-TH_moi" xfId="211"/>
    <cellStyle name="_KT (2)_2_TG-TH_PGIA-phieu tham tra Kho bac" xfId="212"/>
    <cellStyle name="_KT (2)_2_TG-TH_PT02-02" xfId="213"/>
    <cellStyle name="_KT (2)_2_TG-TH_PT02-02_Book1" xfId="214"/>
    <cellStyle name="_KT (2)_2_TG-TH_PT02-03" xfId="215"/>
    <cellStyle name="_KT (2)_2_TG-TH_PT02-03_Book1" xfId="216"/>
    <cellStyle name="_KT (2)_2_TG-TH_Qt-HT3PQ1(CauKho)" xfId="217"/>
    <cellStyle name="_KT (2)_2_TG-TH_Qt-HT3PQ1(CauKho)_Book1" xfId="218"/>
    <cellStyle name="_KT (2)_2_TG-TH_Qt-HT3PQ1(CauKho)_Don gia quy 3 nam 2003 - Ban Dien Luc" xfId="219"/>
    <cellStyle name="_KT (2)_2_TG-TH_Qt-HT3PQ1(CauKho)_LIV-2008-SAD-sent to client" xfId="220"/>
    <cellStyle name="_KT (2)_2_TG-TH_Qt-HT3PQ1(CauKho)_NC-VL2-2003" xfId="221"/>
    <cellStyle name="_KT (2)_2_TG-TH_Qt-HT3PQ1(CauKho)_NC-VL2-2003_1" xfId="222"/>
    <cellStyle name="_KT (2)_2_TG-TH_Qt-HT3PQ1(CauKho)_Vietinbank 08 - branch visit schedule and teaming 140109" xfId="223"/>
    <cellStyle name="_KT (2)_2_TG-TH_Qt-HT3PQ1(CauKho)_XL4Test5" xfId="224"/>
    <cellStyle name="_KT (2)_2_TG-TH_Rep-HQV1" xfId="225"/>
    <cellStyle name="_KT (2)_2_TG-TH_Sheet2" xfId="226"/>
    <cellStyle name="_KT (2)_2_TG-TH_TH KE" xfId="227"/>
    <cellStyle name="_KT (2)_2_TG-TH_XL4Poppy" xfId="228"/>
    <cellStyle name="_KT (2)_2_TG-TH_XL4Test5" xfId="229"/>
    <cellStyle name="_KT (2)_3" xfId="230"/>
    <cellStyle name="_KT (2)_3_TG-TH" xfId="231"/>
    <cellStyle name="_KT (2)_3_TG-TH_Book1" xfId="232"/>
    <cellStyle name="_KT (2)_3_TG-TH_Book1_BC-QT-WB-dthao" xfId="233"/>
    <cellStyle name="_KT (2)_3_TG-TH_Book1_HBB 2007 - thay doi nhom no va du phong theo VAS - tmt" xfId="234"/>
    <cellStyle name="_KT (2)_3_TG-TH_Book1_LIV-2008-SAD-sent to client" xfId="235"/>
    <cellStyle name="_KT (2)_3_TG-TH_Book1_Rep-HQV1" xfId="236"/>
    <cellStyle name="_KT (2)_3_TG-TH_Book1_Vietinbank 08 - branch visit schedule and teaming 140109" xfId="237"/>
    <cellStyle name="_KT (2)_3_TG-TH_HBB 2007 - thay doi nhom no va du phong theo VAS - tmt" xfId="238"/>
    <cellStyle name="_KT (2)_3_TG-TH_Lora-tungchau" xfId="239"/>
    <cellStyle name="_KT (2)_3_TG-TH_Lora-tungchau_LIV-2008-SAD-sent to client" xfId="240"/>
    <cellStyle name="_KT (2)_3_TG-TH_Lora-tungchau_Vietinbank 08 - branch visit schedule and teaming 140109" xfId="241"/>
    <cellStyle name="_KT (2)_3_TG-TH_PERSONAL" xfId="242"/>
    <cellStyle name="_KT (2)_3_TG-TH_PERSONAL_Book1" xfId="243"/>
    <cellStyle name="_KT (2)_3_TG-TH_PERSONAL_HAGL 006 SGF WTB - HASG 30.09 V3" xfId="244"/>
    <cellStyle name="_KT (2)_3_TG-TH_PERSONAL_HTQ.8 GD1" xfId="245"/>
    <cellStyle name="_KT (2)_3_TG-TH_PERSONAL_HTQ.8 GD1_Book1" xfId="246"/>
    <cellStyle name="_KT (2)_3_TG-TH_PERSONAL_HTQ.8 GD1_Don gia quy 3 nam 2003 - Ban Dien Luc" xfId="247"/>
    <cellStyle name="_KT (2)_3_TG-TH_PERSONAL_HTQ.8 GD1_LIV-2008-SAD-sent to client" xfId="248"/>
    <cellStyle name="_KT (2)_3_TG-TH_PERSONAL_HTQ.8 GD1_NC-VL2-2003" xfId="249"/>
    <cellStyle name="_KT (2)_3_TG-TH_PERSONAL_HTQ.8 GD1_NC-VL2-2003_1" xfId="250"/>
    <cellStyle name="_KT (2)_3_TG-TH_PERSONAL_HTQ.8 GD1_Vietinbank 08 - branch visit schedule and teaming 140109" xfId="251"/>
    <cellStyle name="_KT (2)_3_TG-TH_PERSONAL_HTQ.8 GD1_XL4Test5" xfId="252"/>
    <cellStyle name="_KT (2)_3_TG-TH_PERSONAL_LIV-2008-SAD-sent to client" xfId="253"/>
    <cellStyle name="_KT (2)_3_TG-TH_PERSONAL_TH KE" xfId="254"/>
    <cellStyle name="_KT (2)_3_TG-TH_PERSONAL_Tong hop KHCB 2001" xfId="255"/>
    <cellStyle name="_KT (2)_3_TG-TH_PERSONAL_Vietinbank 08 - branch visit schedule and teaming 140109" xfId="256"/>
    <cellStyle name="_KT (2)_3_TG-TH_Qt-HT3PQ1(CauKho)" xfId="257"/>
    <cellStyle name="_KT (2)_3_TG-TH_Qt-HT3PQ1(CauKho)_Book1" xfId="258"/>
    <cellStyle name="_KT (2)_3_TG-TH_Qt-HT3PQ1(CauKho)_Don gia quy 3 nam 2003 - Ban Dien Luc" xfId="259"/>
    <cellStyle name="_KT (2)_3_TG-TH_Qt-HT3PQ1(CauKho)_LIV-2008-SAD-sent to client" xfId="260"/>
    <cellStyle name="_KT (2)_3_TG-TH_Qt-HT3PQ1(CauKho)_NC-VL2-2003" xfId="261"/>
    <cellStyle name="_KT (2)_3_TG-TH_Qt-HT3PQ1(CauKho)_NC-VL2-2003_1" xfId="262"/>
    <cellStyle name="_KT (2)_3_TG-TH_Qt-HT3PQ1(CauKho)_Vietinbank 08 - branch visit schedule and teaming 140109" xfId="263"/>
    <cellStyle name="_KT (2)_3_TG-TH_Qt-HT3PQ1(CauKho)_XL4Test5" xfId="264"/>
    <cellStyle name="_KT (2)_3_TG-TH_Rep-HQV1" xfId="265"/>
    <cellStyle name="_KT (2)_4" xfId="266"/>
    <cellStyle name="_KT (2)_4_ADDITION IN THE YEAR" xfId="267"/>
    <cellStyle name="_KT (2)_4_BAO CAO KLCT PT2000" xfId="268"/>
    <cellStyle name="_KT (2)_4_BAO CAO PT2000" xfId="269"/>
    <cellStyle name="_KT (2)_4_BAO CAO PT2000_Book1" xfId="270"/>
    <cellStyle name="_KT (2)_4_Bao cao XDCB 2001 - T11 KH dieu chinh 20-11-THAI" xfId="271"/>
    <cellStyle name="_KT (2)_4_Book1" xfId="272"/>
    <cellStyle name="_KT (2)_4_Book1_1" xfId="273"/>
    <cellStyle name="_KT (2)_4_Book1_1_DanhMucDonGiaVTTB_Dien_TAM" xfId="274"/>
    <cellStyle name="_KT (2)_4_Book1_1_HBB 2007 - thay doi nhom no va du phong theo VAS - tmt" xfId="275"/>
    <cellStyle name="_KT (2)_4_Book1_1_LIV-2008-SAD-sent to client" xfId="276"/>
    <cellStyle name="_KT (2)_4_Book1_1_Rep-HQV1" xfId="277"/>
    <cellStyle name="_KT (2)_4_Book1_1_Vietinbank 08 - branch visit schedule and teaming 140109" xfId="278"/>
    <cellStyle name="_KT (2)_4_Book1_2" xfId="279"/>
    <cellStyle name="_KT (2)_4_Book1_3" xfId="280"/>
    <cellStyle name="_KT (2)_4_Book1_3_DT truong thinh phu" xfId="281"/>
    <cellStyle name="_KT (2)_4_Book1_3_XL4Test5" xfId="282"/>
    <cellStyle name="_KT (2)_4_Book1_Book1" xfId="283"/>
    <cellStyle name="_KT (2)_4_Book1_DanhMucDonGiaVTTB_Dien_TAM" xfId="284"/>
    <cellStyle name="_KT (2)_4_Book1_HAGL 006 SGF WTB - HASG 30.09 V3" xfId="285"/>
    <cellStyle name="_KT (2)_4_Book1_HBB 2007 - thay doi nhom no va du phong theo VAS - tmt" xfId="286"/>
    <cellStyle name="_KT (2)_4_Book1_LIV-2008-SAD-sent to client" xfId="287"/>
    <cellStyle name="_KT (2)_4_Book1_Rep-HQV1" xfId="288"/>
    <cellStyle name="_KT (2)_4_Book1_TH KE" xfId="289"/>
    <cellStyle name="_KT (2)_4_Book1_Vietinbank 08 - branch visit schedule and teaming 140109" xfId="290"/>
    <cellStyle name="_KT (2)_4_Dcdtoan-bcnckt " xfId="291"/>
    <cellStyle name="_KT (2)_4_DN_MTP" xfId="292"/>
    <cellStyle name="_KT (2)_4_Dongia2-2003" xfId="293"/>
    <cellStyle name="_KT (2)_4_Dongia2-2003_DT truong thinh phu" xfId="294"/>
    <cellStyle name="_KT (2)_4_DT truong thinh phu" xfId="295"/>
    <cellStyle name="_KT (2)_4_DTCDT MR.2N110.HOCMON.TDTOAN.CCUNG" xfId="296"/>
    <cellStyle name="_KT (2)_4_HAGL 006 SGF WTB - HASG 30.09 V3" xfId="297"/>
    <cellStyle name="_KT (2)_4_HBB 2007 - thay doi nhom no va du phong theo VAS - tmt" xfId="298"/>
    <cellStyle name="_KT (2)_4_Lora-tungchau" xfId="299"/>
    <cellStyle name="_KT (2)_4_moi" xfId="300"/>
    <cellStyle name="_KT (2)_4_PGIA-phieu tham tra Kho bac" xfId="301"/>
    <cellStyle name="_KT (2)_4_PT02-02" xfId="302"/>
    <cellStyle name="_KT (2)_4_PT02-02_Book1" xfId="303"/>
    <cellStyle name="_KT (2)_4_PT02-03" xfId="304"/>
    <cellStyle name="_KT (2)_4_PT02-03_Book1" xfId="305"/>
    <cellStyle name="_KT (2)_4_Qt-HT3PQ1(CauKho)" xfId="306"/>
    <cellStyle name="_KT (2)_4_Qt-HT3PQ1(CauKho)_Book1" xfId="307"/>
    <cellStyle name="_KT (2)_4_Qt-HT3PQ1(CauKho)_Don gia quy 3 nam 2003 - Ban Dien Luc" xfId="308"/>
    <cellStyle name="_KT (2)_4_Qt-HT3PQ1(CauKho)_LIV-2008-SAD-sent to client" xfId="309"/>
    <cellStyle name="_KT (2)_4_Qt-HT3PQ1(CauKho)_NC-VL2-2003" xfId="310"/>
    <cellStyle name="_KT (2)_4_Qt-HT3PQ1(CauKho)_NC-VL2-2003_1" xfId="311"/>
    <cellStyle name="_KT (2)_4_Qt-HT3PQ1(CauKho)_Vietinbank 08 - branch visit schedule and teaming 140109" xfId="312"/>
    <cellStyle name="_KT (2)_4_Qt-HT3PQ1(CauKho)_XL4Test5" xfId="313"/>
    <cellStyle name="_KT (2)_4_Rep-HQV1" xfId="314"/>
    <cellStyle name="_KT (2)_4_Sheet2" xfId="315"/>
    <cellStyle name="_KT (2)_4_TG-TH" xfId="316"/>
    <cellStyle name="_KT (2)_4_TH KE" xfId="317"/>
    <cellStyle name="_KT (2)_4_XL4Poppy" xfId="318"/>
    <cellStyle name="_KT (2)_4_XL4Test5" xfId="319"/>
    <cellStyle name="_KT (2)_5" xfId="320"/>
    <cellStyle name="_KT (2)_5_ADDITION IN THE YEAR" xfId="321"/>
    <cellStyle name="_KT (2)_5_BAO CAO KLCT PT2000" xfId="322"/>
    <cellStyle name="_KT (2)_5_BAO CAO PT2000" xfId="323"/>
    <cellStyle name="_KT (2)_5_BAO CAO PT2000_Book1" xfId="324"/>
    <cellStyle name="_KT (2)_5_Bao cao XDCB 2001 - T11 KH dieu chinh 20-11-THAI" xfId="325"/>
    <cellStyle name="_KT (2)_5_Book1" xfId="326"/>
    <cellStyle name="_KT (2)_5_Book1_1" xfId="327"/>
    <cellStyle name="_KT (2)_5_Book1_1_DanhMucDonGiaVTTB_Dien_TAM" xfId="328"/>
    <cellStyle name="_KT (2)_5_Book1_1_HBB 2007 - thay doi nhom no va du phong theo VAS - tmt" xfId="329"/>
    <cellStyle name="_KT (2)_5_Book1_1_LIV-2008-SAD-sent to client" xfId="330"/>
    <cellStyle name="_KT (2)_5_Book1_1_Rep-HQV1" xfId="331"/>
    <cellStyle name="_KT (2)_5_Book1_1_Vietinbank 08 - branch visit schedule and teaming 140109" xfId="332"/>
    <cellStyle name="_KT (2)_5_Book1_2" xfId="333"/>
    <cellStyle name="_KT (2)_5_Book1_3" xfId="334"/>
    <cellStyle name="_KT (2)_5_Book1_3_DT truong thinh phu" xfId="335"/>
    <cellStyle name="_KT (2)_5_Book1_3_XL4Test5" xfId="336"/>
    <cellStyle name="_KT (2)_5_Book1_BC-QT-WB-dthao" xfId="337"/>
    <cellStyle name="_KT (2)_5_Book1_Book1" xfId="338"/>
    <cellStyle name="_KT (2)_5_Book1_DanhMucDonGiaVTTB_Dien_TAM" xfId="339"/>
    <cellStyle name="_KT (2)_5_Book1_HAGL 006 SGF WTB - HASG 30.09 V3" xfId="340"/>
    <cellStyle name="_KT (2)_5_Book1_HBB 2007 - thay doi nhom no va du phong theo VAS - tmt" xfId="341"/>
    <cellStyle name="_KT (2)_5_Book1_LIV-2008-SAD-sent to client" xfId="342"/>
    <cellStyle name="_KT (2)_5_Book1_Rep-HQV1" xfId="343"/>
    <cellStyle name="_KT (2)_5_Book1_TH KE" xfId="344"/>
    <cellStyle name="_KT (2)_5_Book1_Vietinbank 08 - branch visit schedule and teaming 140109" xfId="345"/>
    <cellStyle name="_KT (2)_5_Dcdtoan-bcnckt " xfId="346"/>
    <cellStyle name="_KT (2)_5_DN_MTP" xfId="347"/>
    <cellStyle name="_KT (2)_5_Dongia2-2003" xfId="348"/>
    <cellStyle name="_KT (2)_5_Dongia2-2003_DT truong thinh phu" xfId="349"/>
    <cellStyle name="_KT (2)_5_DT truong thinh phu" xfId="350"/>
    <cellStyle name="_KT (2)_5_DTCDT MR.2N110.HOCMON.TDTOAN.CCUNG" xfId="351"/>
    <cellStyle name="_KT (2)_5_HAGL 006 SGF WTB - HASG 30.09 V3" xfId="352"/>
    <cellStyle name="_KT (2)_5_HBB 2007 - thay doi nhom no va du phong theo VAS - tmt" xfId="353"/>
    <cellStyle name="_KT (2)_5_Lora-tungchau" xfId="354"/>
    <cellStyle name="_KT (2)_5_moi" xfId="355"/>
    <cellStyle name="_KT (2)_5_PGIA-phieu tham tra Kho bac" xfId="356"/>
    <cellStyle name="_KT (2)_5_PT02-02" xfId="357"/>
    <cellStyle name="_KT (2)_5_PT02-02_Book1" xfId="358"/>
    <cellStyle name="_KT (2)_5_PT02-03" xfId="359"/>
    <cellStyle name="_KT (2)_5_PT02-03_Book1" xfId="360"/>
    <cellStyle name="_KT (2)_5_Qt-HT3PQ1(CauKho)" xfId="361"/>
    <cellStyle name="_KT (2)_5_Qt-HT3PQ1(CauKho)_Book1" xfId="362"/>
    <cellStyle name="_KT (2)_5_Qt-HT3PQ1(CauKho)_Don gia quy 3 nam 2003 - Ban Dien Luc" xfId="363"/>
    <cellStyle name="_KT (2)_5_Qt-HT3PQ1(CauKho)_LIV-2008-SAD-sent to client" xfId="364"/>
    <cellStyle name="_KT (2)_5_Qt-HT3PQ1(CauKho)_NC-VL2-2003" xfId="365"/>
    <cellStyle name="_KT (2)_5_Qt-HT3PQ1(CauKho)_NC-VL2-2003_1" xfId="366"/>
    <cellStyle name="_KT (2)_5_Qt-HT3PQ1(CauKho)_Vietinbank 08 - branch visit schedule and teaming 140109" xfId="367"/>
    <cellStyle name="_KT (2)_5_Qt-HT3PQ1(CauKho)_XL4Test5" xfId="368"/>
    <cellStyle name="_KT (2)_5_Rep-HQV1" xfId="369"/>
    <cellStyle name="_KT (2)_5_Sheet2" xfId="370"/>
    <cellStyle name="_KT (2)_5_TH KE" xfId="371"/>
    <cellStyle name="_KT (2)_5_XL4Poppy" xfId="372"/>
    <cellStyle name="_KT (2)_5_XL4Test5" xfId="373"/>
    <cellStyle name="_KT (2)_Book1" xfId="374"/>
    <cellStyle name="_KT (2)_Book1_BC-QT-WB-dthao" xfId="375"/>
    <cellStyle name="_KT (2)_Book1_HBB 2007 - thay doi nhom no va du phong theo VAS - tmt" xfId="376"/>
    <cellStyle name="_KT (2)_Book1_LIV-2008-SAD-sent to client" xfId="377"/>
    <cellStyle name="_KT (2)_Book1_Rep-HQV1" xfId="378"/>
    <cellStyle name="_KT (2)_Book1_Vietinbank 08 - branch visit schedule and teaming 140109" xfId="379"/>
    <cellStyle name="_KT (2)_HBB 2007 - thay doi nhom no va du phong theo VAS - tmt" xfId="380"/>
    <cellStyle name="_KT (2)_Lora-tungchau" xfId="381"/>
    <cellStyle name="_KT (2)_Lora-tungchau_LIV-2008-SAD-sent to client" xfId="382"/>
    <cellStyle name="_KT (2)_Lora-tungchau_Vietinbank 08 - branch visit schedule and teaming 140109" xfId="383"/>
    <cellStyle name="_KT (2)_PERSONAL" xfId="384"/>
    <cellStyle name="_KT (2)_PERSONAL_Book1" xfId="385"/>
    <cellStyle name="_KT (2)_PERSONAL_HAGL 006 SGF WTB - HASG 30.09 V3" xfId="386"/>
    <cellStyle name="_KT (2)_PERSONAL_HTQ.8 GD1" xfId="387"/>
    <cellStyle name="_KT (2)_PERSONAL_HTQ.8 GD1_Book1" xfId="388"/>
    <cellStyle name="_KT (2)_PERSONAL_HTQ.8 GD1_Don gia quy 3 nam 2003 - Ban Dien Luc" xfId="389"/>
    <cellStyle name="_KT (2)_PERSONAL_HTQ.8 GD1_LIV-2008-SAD-sent to client" xfId="390"/>
    <cellStyle name="_KT (2)_PERSONAL_HTQ.8 GD1_NC-VL2-2003" xfId="391"/>
    <cellStyle name="_KT (2)_PERSONAL_HTQ.8 GD1_NC-VL2-2003_1" xfId="392"/>
    <cellStyle name="_KT (2)_PERSONAL_HTQ.8 GD1_Vietinbank 08 - branch visit schedule and teaming 140109" xfId="393"/>
    <cellStyle name="_KT (2)_PERSONAL_HTQ.8 GD1_XL4Test5" xfId="394"/>
    <cellStyle name="_KT (2)_PERSONAL_LIV-2008-SAD-sent to client" xfId="395"/>
    <cellStyle name="_KT (2)_PERSONAL_TH KE" xfId="396"/>
    <cellStyle name="_KT (2)_PERSONAL_Tong hop KHCB 2001" xfId="397"/>
    <cellStyle name="_KT (2)_PERSONAL_Vietinbank 08 - branch visit schedule and teaming 140109" xfId="398"/>
    <cellStyle name="_KT (2)_Qt-HT3PQ1(CauKho)" xfId="399"/>
    <cellStyle name="_KT (2)_Qt-HT3PQ1(CauKho)_Book1" xfId="400"/>
    <cellStyle name="_KT (2)_Qt-HT3PQ1(CauKho)_Don gia quy 3 nam 2003 - Ban Dien Luc" xfId="401"/>
    <cellStyle name="_KT (2)_Qt-HT3PQ1(CauKho)_LIV-2008-SAD-sent to client" xfId="402"/>
    <cellStyle name="_KT (2)_Qt-HT3PQ1(CauKho)_NC-VL2-2003" xfId="403"/>
    <cellStyle name="_KT (2)_Qt-HT3PQ1(CauKho)_NC-VL2-2003_1" xfId="404"/>
    <cellStyle name="_KT (2)_Qt-HT3PQ1(CauKho)_Vietinbank 08 - branch visit schedule and teaming 140109" xfId="405"/>
    <cellStyle name="_KT (2)_Qt-HT3PQ1(CauKho)_XL4Test5" xfId="406"/>
    <cellStyle name="_KT (2)_Rep-HQV1" xfId="407"/>
    <cellStyle name="_KT (2)_TG-TH" xfId="408"/>
    <cellStyle name="_KT_TG" xfId="409"/>
    <cellStyle name="_KT_TG_1" xfId="410"/>
    <cellStyle name="_KT_TG_1_ADDITION IN THE YEAR" xfId="411"/>
    <cellStyle name="_KT_TG_1_BAO CAO KLCT PT2000" xfId="412"/>
    <cellStyle name="_KT_TG_1_BAO CAO PT2000" xfId="413"/>
    <cellStyle name="_KT_TG_1_BAO CAO PT2000_Book1" xfId="414"/>
    <cellStyle name="_KT_TG_1_Bao cao XDCB 2001 - T11 KH dieu chinh 20-11-THAI" xfId="415"/>
    <cellStyle name="_KT_TG_1_Book1" xfId="416"/>
    <cellStyle name="_KT_TG_1_Book1_1" xfId="417"/>
    <cellStyle name="_KT_TG_1_Book1_1_DanhMucDonGiaVTTB_Dien_TAM" xfId="418"/>
    <cellStyle name="_KT_TG_1_Book1_1_HBB 2007 - thay doi nhom no va du phong theo VAS - tmt" xfId="419"/>
    <cellStyle name="_KT_TG_1_Book1_1_LIV-2008-SAD-sent to client" xfId="420"/>
    <cellStyle name="_KT_TG_1_Book1_1_Rep-HQV1" xfId="421"/>
    <cellStyle name="_KT_TG_1_Book1_1_Vietinbank 08 - branch visit schedule and teaming 140109" xfId="422"/>
    <cellStyle name="_KT_TG_1_Book1_2" xfId="423"/>
    <cellStyle name="_KT_TG_1_Book1_3" xfId="424"/>
    <cellStyle name="_KT_TG_1_Book1_3_DT truong thinh phu" xfId="425"/>
    <cellStyle name="_KT_TG_1_Book1_3_XL4Test5" xfId="426"/>
    <cellStyle name="_KT_TG_1_Book1_BC-QT-WB-dthao" xfId="427"/>
    <cellStyle name="_KT_TG_1_Book1_Book1" xfId="428"/>
    <cellStyle name="_KT_TG_1_Book1_DanhMucDonGiaVTTB_Dien_TAM" xfId="429"/>
    <cellStyle name="_KT_TG_1_Book1_HAGL 006 SGF WTB - HASG 30.09 V3" xfId="430"/>
    <cellStyle name="_KT_TG_1_Book1_HBB 2007 - thay doi nhom no va du phong theo VAS - tmt" xfId="431"/>
    <cellStyle name="_KT_TG_1_Book1_LIV-2008-SAD-sent to client" xfId="432"/>
    <cellStyle name="_KT_TG_1_Book1_Rep-HQV1" xfId="433"/>
    <cellStyle name="_KT_TG_1_Book1_TH KE" xfId="434"/>
    <cellStyle name="_KT_TG_1_Book1_Vietinbank 08 - branch visit schedule and teaming 140109" xfId="435"/>
    <cellStyle name="_KT_TG_1_Dcdtoan-bcnckt " xfId="436"/>
    <cellStyle name="_KT_TG_1_DN_MTP" xfId="437"/>
    <cellStyle name="_KT_TG_1_Dongia2-2003" xfId="438"/>
    <cellStyle name="_KT_TG_1_Dongia2-2003_DT truong thinh phu" xfId="439"/>
    <cellStyle name="_KT_TG_1_DT truong thinh phu" xfId="440"/>
    <cellStyle name="_KT_TG_1_DTCDT MR.2N110.HOCMON.TDTOAN.CCUNG" xfId="441"/>
    <cellStyle name="_KT_TG_1_HAGL 006 SGF WTB - HASG 30.09 V3" xfId="442"/>
    <cellStyle name="_KT_TG_1_HBB 2007 - thay doi nhom no va du phong theo VAS - tmt" xfId="443"/>
    <cellStyle name="_KT_TG_1_Lora-tungchau" xfId="444"/>
    <cellStyle name="_KT_TG_1_moi" xfId="445"/>
    <cellStyle name="_KT_TG_1_PGIA-phieu tham tra Kho bac" xfId="446"/>
    <cellStyle name="_KT_TG_1_PT02-02" xfId="447"/>
    <cellStyle name="_KT_TG_1_PT02-02_Book1" xfId="448"/>
    <cellStyle name="_KT_TG_1_PT02-03" xfId="449"/>
    <cellStyle name="_KT_TG_1_PT02-03_Book1" xfId="450"/>
    <cellStyle name="_KT_TG_1_Qt-HT3PQ1(CauKho)" xfId="451"/>
    <cellStyle name="_KT_TG_1_Qt-HT3PQ1(CauKho)_Book1" xfId="452"/>
    <cellStyle name="_KT_TG_1_Qt-HT3PQ1(CauKho)_Don gia quy 3 nam 2003 - Ban Dien Luc" xfId="453"/>
    <cellStyle name="_KT_TG_1_Qt-HT3PQ1(CauKho)_LIV-2008-SAD-sent to client" xfId="454"/>
    <cellStyle name="_KT_TG_1_Qt-HT3PQ1(CauKho)_NC-VL2-2003" xfId="455"/>
    <cellStyle name="_KT_TG_1_Qt-HT3PQ1(CauKho)_NC-VL2-2003_1" xfId="456"/>
    <cellStyle name="_KT_TG_1_Qt-HT3PQ1(CauKho)_Vietinbank 08 - branch visit schedule and teaming 140109" xfId="457"/>
    <cellStyle name="_KT_TG_1_Qt-HT3PQ1(CauKho)_XL4Test5" xfId="458"/>
    <cellStyle name="_KT_TG_1_Rep-HQV1" xfId="459"/>
    <cellStyle name="_KT_TG_1_Sheet2" xfId="460"/>
    <cellStyle name="_KT_TG_1_TH KE" xfId="461"/>
    <cellStyle name="_KT_TG_1_XL4Poppy" xfId="462"/>
    <cellStyle name="_KT_TG_1_XL4Test5" xfId="463"/>
    <cellStyle name="_KT_TG_2" xfId="464"/>
    <cellStyle name="_KT_TG_2_ADDITION IN THE YEAR" xfId="465"/>
    <cellStyle name="_KT_TG_2_BAO CAO KLCT PT2000" xfId="466"/>
    <cellStyle name="_KT_TG_2_BAO CAO PT2000" xfId="467"/>
    <cellStyle name="_KT_TG_2_BAO CAO PT2000_Book1" xfId="468"/>
    <cellStyle name="_KT_TG_2_Bao cao XDCB 2001 - T11 KH dieu chinh 20-11-THAI" xfId="469"/>
    <cellStyle name="_KT_TG_2_Book1" xfId="470"/>
    <cellStyle name="_KT_TG_2_Book1_1" xfId="471"/>
    <cellStyle name="_KT_TG_2_Book1_1_DanhMucDonGiaVTTB_Dien_TAM" xfId="472"/>
    <cellStyle name="_KT_TG_2_Book1_1_HBB 2007 - thay doi nhom no va du phong theo VAS - tmt" xfId="473"/>
    <cellStyle name="_KT_TG_2_Book1_1_LIV-2008-SAD-sent to client" xfId="474"/>
    <cellStyle name="_KT_TG_2_Book1_1_Rep-HQV1" xfId="475"/>
    <cellStyle name="_KT_TG_2_Book1_1_Vietinbank 08 - branch visit schedule and teaming 140109" xfId="476"/>
    <cellStyle name="_KT_TG_2_Book1_2" xfId="477"/>
    <cellStyle name="_KT_TG_2_Book1_3" xfId="478"/>
    <cellStyle name="_KT_TG_2_Book1_3_DT truong thinh phu" xfId="479"/>
    <cellStyle name="_KT_TG_2_Book1_3_XL4Test5" xfId="480"/>
    <cellStyle name="_KT_TG_2_Book1_Book1" xfId="481"/>
    <cellStyle name="_KT_TG_2_Book1_DanhMucDonGiaVTTB_Dien_TAM" xfId="482"/>
    <cellStyle name="_KT_TG_2_Book1_HAGL 006 SGF WTB - HASG 30.09 V3" xfId="483"/>
    <cellStyle name="_KT_TG_2_Book1_HBB 2007 - thay doi nhom no va du phong theo VAS - tmt" xfId="484"/>
    <cellStyle name="_KT_TG_2_Book1_LIV-2008-SAD-sent to client" xfId="485"/>
    <cellStyle name="_KT_TG_2_Book1_Rep-HQV1" xfId="486"/>
    <cellStyle name="_KT_TG_2_Book1_TH KE" xfId="487"/>
    <cellStyle name="_KT_TG_2_Book1_Vietinbank 08 - branch visit schedule and teaming 140109" xfId="488"/>
    <cellStyle name="_KT_TG_2_Dcdtoan-bcnckt " xfId="489"/>
    <cellStyle name="_KT_TG_2_DN_MTP" xfId="490"/>
    <cellStyle name="_KT_TG_2_Dongia2-2003" xfId="491"/>
    <cellStyle name="_KT_TG_2_Dongia2-2003_DT truong thinh phu" xfId="492"/>
    <cellStyle name="_KT_TG_2_DT truong thinh phu" xfId="493"/>
    <cellStyle name="_KT_TG_2_DTCDT MR.2N110.HOCMON.TDTOAN.CCUNG" xfId="494"/>
    <cellStyle name="_KT_TG_2_HAGL 006 SGF WTB - HASG 30.09 V3" xfId="495"/>
    <cellStyle name="_KT_TG_2_HBB 2007 - thay doi nhom no va du phong theo VAS - tmt" xfId="496"/>
    <cellStyle name="_KT_TG_2_Lora-tungchau" xfId="497"/>
    <cellStyle name="_KT_TG_2_moi" xfId="498"/>
    <cellStyle name="_KT_TG_2_PGIA-phieu tham tra Kho bac" xfId="499"/>
    <cellStyle name="_KT_TG_2_PT02-02" xfId="500"/>
    <cellStyle name="_KT_TG_2_PT02-02_Book1" xfId="501"/>
    <cellStyle name="_KT_TG_2_PT02-03" xfId="502"/>
    <cellStyle name="_KT_TG_2_PT02-03_Book1" xfId="503"/>
    <cellStyle name="_KT_TG_2_Qt-HT3PQ1(CauKho)" xfId="504"/>
    <cellStyle name="_KT_TG_2_Qt-HT3PQ1(CauKho)_Book1" xfId="505"/>
    <cellStyle name="_KT_TG_2_Qt-HT3PQ1(CauKho)_Don gia quy 3 nam 2003 - Ban Dien Luc" xfId="506"/>
    <cellStyle name="_KT_TG_2_Qt-HT3PQ1(CauKho)_LIV-2008-SAD-sent to client" xfId="507"/>
    <cellStyle name="_KT_TG_2_Qt-HT3PQ1(CauKho)_NC-VL2-2003" xfId="508"/>
    <cellStyle name="_KT_TG_2_Qt-HT3PQ1(CauKho)_NC-VL2-2003_1" xfId="509"/>
    <cellStyle name="_KT_TG_2_Qt-HT3PQ1(CauKho)_Vietinbank 08 - branch visit schedule and teaming 140109" xfId="510"/>
    <cellStyle name="_KT_TG_2_Qt-HT3PQ1(CauKho)_XL4Test5" xfId="511"/>
    <cellStyle name="_KT_TG_2_Rep-HQV1" xfId="512"/>
    <cellStyle name="_KT_TG_2_Sheet2" xfId="513"/>
    <cellStyle name="_KT_TG_2_TH KE" xfId="514"/>
    <cellStyle name="_KT_TG_2_XL4Poppy" xfId="515"/>
    <cellStyle name="_KT_TG_2_XL4Test5" xfId="516"/>
    <cellStyle name="_KT_TG_3" xfId="517"/>
    <cellStyle name="_KT_TG_4" xfId="518"/>
    <cellStyle name="_KT_TG_4_Lora-tungchau" xfId="519"/>
    <cellStyle name="_KT_TG_4_Qt-HT3PQ1(CauKho)" xfId="520"/>
    <cellStyle name="_KT_TG_4_Qt-HT3PQ1(CauKho)_Book1" xfId="521"/>
    <cellStyle name="_KT_TG_4_Qt-HT3PQ1(CauKho)_Don gia quy 3 nam 2003 - Ban Dien Luc" xfId="522"/>
    <cellStyle name="_KT_TG_4_Qt-HT3PQ1(CauKho)_LIV-2008-SAD-sent to client" xfId="523"/>
    <cellStyle name="_KT_TG_4_Qt-HT3PQ1(CauKho)_NC-VL2-2003" xfId="524"/>
    <cellStyle name="_KT_TG_4_Qt-HT3PQ1(CauKho)_NC-VL2-2003_1" xfId="525"/>
    <cellStyle name="_KT_TG_4_Qt-HT3PQ1(CauKho)_Vietinbank 08 - branch visit schedule and teaming 140109" xfId="526"/>
    <cellStyle name="_KT_TG_4_Qt-HT3PQ1(CauKho)_XL4Test5" xfId="527"/>
    <cellStyle name="_LCV- FA summary- HQH" xfId="528"/>
    <cellStyle name="_LIV-2008-SAD-sent to client" xfId="529"/>
    <cellStyle name="_x0001__LIV-2008-SAD-sent to client" xfId="530"/>
    <cellStyle name="_LIV-2008-Summary of Audit Differences" xfId="531"/>
    <cellStyle name="_LIV-G section-31.12.2008-DDTH" xfId="532"/>
    <cellStyle name="_Loan control-NBH" xfId="533"/>
    <cellStyle name="_Lora-tungchau" xfId="534"/>
    <cellStyle name="_Lora-tungchau_LIV-2008-SAD-sent to client" xfId="535"/>
    <cellStyle name="_Lora-tungchau_Vietinbank 08 - branch visit schedule and teaming 140109" xfId="536"/>
    <cellStyle name="_LuuNgay24-07-2006Bao cao tai NPP PHAN DUNG 22-7" xfId="537"/>
    <cellStyle name="_MATERIAL_ALL_DOWLOAD" xfId="538"/>
    <cellStyle name="_Materials" xfId="539"/>
    <cellStyle name="_Mau bieu XDGT- Dien luc TN 12-11" xfId="540"/>
    <cellStyle name="_Mau bieu XDGT- Dien luc TN tong hop -15.11" xfId="541"/>
    <cellStyle name="_MAU BIEU XDGT GIA LAI" xfId="542"/>
    <cellStyle name="_MinhHai Nigico - WTB 31.12.2005 V5" xfId="543"/>
    <cellStyle name="_MUA NGOAI 2007" xfId="544"/>
    <cellStyle name="_Multiple" xfId="545"/>
    <cellStyle name="_MultipleSpace" xfId="546"/>
    <cellStyle name="_NDIA04-2000" xfId="547"/>
    <cellStyle name="_OEM - FSs 300606 - V.1" xfId="548"/>
    <cellStyle name="_OEM - Section M" xfId="549"/>
    <cellStyle name="_OEM - WTB 31.12.05" xfId="550"/>
    <cellStyle name="_OEM - WTB 31.12.06" xfId="551"/>
    <cellStyle name="_Others (version 1)" xfId="552"/>
    <cellStyle name="_Percent" xfId="553"/>
    <cellStyle name="_PercentSpace" xfId="554"/>
    <cellStyle name="_PERSONAL" xfId="555"/>
    <cellStyle name="_PERSONAL_Book1" xfId="556"/>
    <cellStyle name="_PERSONAL_HAGL 006 SGF WTB - HASG 30.09 V3" xfId="557"/>
    <cellStyle name="_PERSONAL_HTQ.8 GD1" xfId="558"/>
    <cellStyle name="_PERSONAL_HTQ.8 GD1_Book1" xfId="559"/>
    <cellStyle name="_PERSONAL_HTQ.8 GD1_Don gia quy 3 nam 2003 - Ban Dien Luc" xfId="560"/>
    <cellStyle name="_PERSONAL_HTQ.8 GD1_LIV-2008-SAD-sent to client" xfId="561"/>
    <cellStyle name="_PERSONAL_HTQ.8 GD1_NC-VL2-2003" xfId="562"/>
    <cellStyle name="_PERSONAL_HTQ.8 GD1_NC-VL2-2003_1" xfId="563"/>
    <cellStyle name="_PERSONAL_HTQ.8 GD1_Vietinbank 08 - branch visit schedule and teaming 140109" xfId="564"/>
    <cellStyle name="_PERSONAL_HTQ.8 GD1_XL4Test5" xfId="565"/>
    <cellStyle name="_PERSONAL_LIV-2008-SAD-sent to client" xfId="566"/>
    <cellStyle name="_PERSONAL_TH KE" xfId="567"/>
    <cellStyle name="_PERSONAL_Tong hop KHCB 2001" xfId="568"/>
    <cellStyle name="_PERSONAL_Vietinbank 08 - branch visit schedule and teaming 140109" xfId="569"/>
    <cellStyle name="_Phu luc 1" xfId="570"/>
    <cellStyle name="_PRU009007-Masterleadsheet-W300108" xfId="571"/>
    <cellStyle name="_Purchasing 2006 YTD" xfId="572"/>
    <cellStyle name="_Qt-HT3PQ1(CauKho)" xfId="573"/>
    <cellStyle name="_Qt-HT3PQ1(CauKho)_Book1" xfId="574"/>
    <cellStyle name="_Qt-HT3PQ1(CauKho)_Don gia quy 3 nam 2003 - Ban Dien Luc" xfId="575"/>
    <cellStyle name="_Qt-HT3PQ1(CauKho)_LIV-2008-SAD-sent to client" xfId="576"/>
    <cellStyle name="_Qt-HT3PQ1(CauKho)_NC-VL2-2003" xfId="577"/>
    <cellStyle name="_Qt-HT3PQ1(CauKho)_NC-VL2-2003_1" xfId="578"/>
    <cellStyle name="_Qt-HT3PQ1(CauKho)_Vietinbank 08 - branch visit schedule and teaming 140109" xfId="579"/>
    <cellStyle name="_Qt-HT3PQ1(CauKho)_XL4Test5" xfId="580"/>
    <cellStyle name="_RCL - WTB 31.12.06 - v3" xfId="581"/>
    <cellStyle name="_Report-Loan" xfId="582"/>
    <cellStyle name="_RM FG INV 2006" xfId="583"/>
    <cellStyle name="_Row1" xfId="584"/>
    <cellStyle name="_Royal Cargo - Section O - NTHH" xfId="585"/>
    <cellStyle name="_Royal Cargo-WTB - V2" xfId="586"/>
    <cellStyle name="_SAD 8Nov_Branch_v2" xfId="587"/>
    <cellStyle name="_Sales &amp; COGs - 2005" xfId="588"/>
    <cellStyle name="_sao ke tien gui" xfId="589"/>
    <cellStyle name="_x0001__SGVF 2008 - C section - LVL-(R)" xfId="590"/>
    <cellStyle name="_Sheet4" xfId="591"/>
    <cellStyle name="_SLARY  -KEY Staff 2nd half 2005" xfId="592"/>
    <cellStyle name="_Stock" xfId="593"/>
    <cellStyle name="_Stocks-Quyen" xfId="594"/>
    <cellStyle name="_STX Fixed Asset Final 09" xfId="595"/>
    <cellStyle name="_STX-Masterleadsheet 2009-Final-13.1.09" xfId="596"/>
    <cellStyle name="_SUN0118-WPs Chau-040308" xfId="597"/>
    <cellStyle name="_Tax" xfId="598"/>
    <cellStyle name="_Taxation" xfId="599"/>
    <cellStyle name="_TG-TH" xfId="600"/>
    <cellStyle name="_TG-TH_1" xfId="601"/>
    <cellStyle name="_TG-TH_1_ADDITION IN THE YEAR" xfId="602"/>
    <cellStyle name="_TG-TH_1_BAO CAO KLCT PT2000" xfId="603"/>
    <cellStyle name="_TG-TH_1_BAO CAO PT2000" xfId="604"/>
    <cellStyle name="_TG-TH_1_BAO CAO PT2000_Book1" xfId="605"/>
    <cellStyle name="_TG-TH_1_Bao cao XDCB 2001 - T11 KH dieu chinh 20-11-THAI" xfId="606"/>
    <cellStyle name="_TG-TH_1_Book1" xfId="607"/>
    <cellStyle name="_TG-TH_1_Book1_1" xfId="608"/>
    <cellStyle name="_TG-TH_1_Book1_1_DanhMucDonGiaVTTB_Dien_TAM" xfId="609"/>
    <cellStyle name="_TG-TH_1_Book1_1_HBB 2007 - thay doi nhom no va du phong theo VAS - tmt" xfId="610"/>
    <cellStyle name="_TG-TH_1_Book1_1_LIV-2008-SAD-sent to client" xfId="611"/>
    <cellStyle name="_TG-TH_1_Book1_1_Rep-HQV1" xfId="612"/>
    <cellStyle name="_TG-TH_1_Book1_1_Vietinbank 08 - branch visit schedule and teaming 140109" xfId="613"/>
    <cellStyle name="_TG-TH_1_Book1_2" xfId="614"/>
    <cellStyle name="_TG-TH_1_Book1_3" xfId="615"/>
    <cellStyle name="_TG-TH_1_Book1_3_DT truong thinh phu" xfId="616"/>
    <cellStyle name="_TG-TH_1_Book1_3_XL4Test5" xfId="617"/>
    <cellStyle name="_TG-TH_1_Book1_BC-QT-WB-dthao" xfId="618"/>
    <cellStyle name="_TG-TH_1_Book1_Book1" xfId="619"/>
    <cellStyle name="_TG-TH_1_Book1_DanhMucDonGiaVTTB_Dien_TAM" xfId="620"/>
    <cellStyle name="_TG-TH_1_Book1_HAGL 006 SGF WTB - HASG 30.09 V3" xfId="621"/>
    <cellStyle name="_TG-TH_1_Book1_HBB 2007 - thay doi nhom no va du phong theo VAS - tmt" xfId="622"/>
    <cellStyle name="_TG-TH_1_Book1_LIV-2008-SAD-sent to client" xfId="623"/>
    <cellStyle name="_TG-TH_1_Book1_Rep-HQV1" xfId="624"/>
    <cellStyle name="_TG-TH_1_Book1_TH KE" xfId="625"/>
    <cellStyle name="_TG-TH_1_Book1_Vietinbank 08 - branch visit schedule and teaming 140109" xfId="626"/>
    <cellStyle name="_TG-TH_1_Dcdtoan-bcnckt " xfId="627"/>
    <cellStyle name="_TG-TH_1_DN_MTP" xfId="628"/>
    <cellStyle name="_TG-TH_1_Dongia2-2003" xfId="629"/>
    <cellStyle name="_TG-TH_1_Dongia2-2003_DT truong thinh phu" xfId="630"/>
    <cellStyle name="_TG-TH_1_DT truong thinh phu" xfId="631"/>
    <cellStyle name="_TG-TH_1_DTCDT MR.2N110.HOCMON.TDTOAN.CCUNG" xfId="632"/>
    <cellStyle name="_TG-TH_1_HAGL 006 SGF WTB - HASG 30.09 V3" xfId="633"/>
    <cellStyle name="_TG-TH_1_HBB 2007 - thay doi nhom no va du phong theo VAS - tmt" xfId="634"/>
    <cellStyle name="_TG-TH_1_Lora-tungchau" xfId="635"/>
    <cellStyle name="_TG-TH_1_moi" xfId="636"/>
    <cellStyle name="_TG-TH_1_PGIA-phieu tham tra Kho bac" xfId="637"/>
    <cellStyle name="_TG-TH_1_PT02-02" xfId="638"/>
    <cellStyle name="_TG-TH_1_PT02-02_Book1" xfId="639"/>
    <cellStyle name="_TG-TH_1_PT02-03" xfId="640"/>
    <cellStyle name="_TG-TH_1_PT02-03_Book1" xfId="641"/>
    <cellStyle name="_TG-TH_1_Qt-HT3PQ1(CauKho)" xfId="642"/>
    <cellStyle name="_TG-TH_1_Qt-HT3PQ1(CauKho)_Book1" xfId="643"/>
    <cellStyle name="_TG-TH_1_Qt-HT3PQ1(CauKho)_Don gia quy 3 nam 2003 - Ban Dien Luc" xfId="644"/>
    <cellStyle name="_TG-TH_1_Qt-HT3PQ1(CauKho)_LIV-2008-SAD-sent to client" xfId="645"/>
    <cellStyle name="_TG-TH_1_Qt-HT3PQ1(CauKho)_NC-VL2-2003" xfId="646"/>
    <cellStyle name="_TG-TH_1_Qt-HT3PQ1(CauKho)_NC-VL2-2003_1" xfId="647"/>
    <cellStyle name="_TG-TH_1_Qt-HT3PQ1(CauKho)_Vietinbank 08 - branch visit schedule and teaming 140109" xfId="648"/>
    <cellStyle name="_TG-TH_1_Qt-HT3PQ1(CauKho)_XL4Test5" xfId="649"/>
    <cellStyle name="_TG-TH_1_Rep-HQV1" xfId="650"/>
    <cellStyle name="_TG-TH_1_Sheet2" xfId="651"/>
    <cellStyle name="_TG-TH_1_TH KE" xfId="652"/>
    <cellStyle name="_TG-TH_1_XL4Poppy" xfId="653"/>
    <cellStyle name="_TG-TH_1_XL4Test5" xfId="654"/>
    <cellStyle name="_TG-TH_2" xfId="655"/>
    <cellStyle name="_TG-TH_2_ADDITION IN THE YEAR" xfId="656"/>
    <cellStyle name="_TG-TH_2_BAO CAO KLCT PT2000" xfId="657"/>
    <cellStyle name="_TG-TH_2_BAO CAO PT2000" xfId="658"/>
    <cellStyle name="_TG-TH_2_BAO CAO PT2000_Book1" xfId="659"/>
    <cellStyle name="_TG-TH_2_Bao cao XDCB 2001 - T11 KH dieu chinh 20-11-THAI" xfId="660"/>
    <cellStyle name="_TG-TH_2_Book1" xfId="661"/>
    <cellStyle name="_TG-TH_2_Book1_1" xfId="662"/>
    <cellStyle name="_TG-TH_2_Book1_1_DanhMucDonGiaVTTB_Dien_TAM" xfId="663"/>
    <cellStyle name="_TG-TH_2_Book1_1_HBB 2007 - thay doi nhom no va du phong theo VAS - tmt" xfId="664"/>
    <cellStyle name="_TG-TH_2_Book1_1_LIV-2008-SAD-sent to client" xfId="665"/>
    <cellStyle name="_TG-TH_2_Book1_1_Rep-HQV1" xfId="666"/>
    <cellStyle name="_TG-TH_2_Book1_1_Vietinbank 08 - branch visit schedule and teaming 140109" xfId="667"/>
    <cellStyle name="_TG-TH_2_Book1_2" xfId="668"/>
    <cellStyle name="_TG-TH_2_Book1_3" xfId="669"/>
    <cellStyle name="_TG-TH_2_Book1_3_DT truong thinh phu" xfId="670"/>
    <cellStyle name="_TG-TH_2_Book1_3_XL4Test5" xfId="671"/>
    <cellStyle name="_TG-TH_2_Book1_Book1" xfId="672"/>
    <cellStyle name="_TG-TH_2_Book1_DanhMucDonGiaVTTB_Dien_TAM" xfId="673"/>
    <cellStyle name="_TG-TH_2_Book1_HAGL 006 SGF WTB - HASG 30.09 V3" xfId="674"/>
    <cellStyle name="_TG-TH_2_Book1_HBB 2007 - thay doi nhom no va du phong theo VAS - tmt" xfId="675"/>
    <cellStyle name="_TG-TH_2_Book1_LIV-2008-SAD-sent to client" xfId="676"/>
    <cellStyle name="_TG-TH_2_Book1_Rep-HQV1" xfId="677"/>
    <cellStyle name="_TG-TH_2_Book1_TH KE" xfId="678"/>
    <cellStyle name="_TG-TH_2_Book1_Vietinbank 08 - branch visit schedule and teaming 140109" xfId="679"/>
    <cellStyle name="_TG-TH_2_Dcdtoan-bcnckt " xfId="680"/>
    <cellStyle name="_TG-TH_2_DN_MTP" xfId="681"/>
    <cellStyle name="_TG-TH_2_Dongia2-2003" xfId="682"/>
    <cellStyle name="_TG-TH_2_Dongia2-2003_DT truong thinh phu" xfId="683"/>
    <cellStyle name="_TG-TH_2_DT truong thinh phu" xfId="684"/>
    <cellStyle name="_TG-TH_2_DTCDT MR.2N110.HOCMON.TDTOAN.CCUNG" xfId="685"/>
    <cellStyle name="_TG-TH_2_HAGL 006 SGF WTB - HASG 30.09 V3" xfId="686"/>
    <cellStyle name="_TG-TH_2_HBB 2007 - thay doi nhom no va du phong theo VAS - tmt" xfId="687"/>
    <cellStyle name="_TG-TH_2_Lora-tungchau" xfId="688"/>
    <cellStyle name="_TG-TH_2_moi" xfId="689"/>
    <cellStyle name="_TG-TH_2_PGIA-phieu tham tra Kho bac" xfId="690"/>
    <cellStyle name="_TG-TH_2_PT02-02" xfId="691"/>
    <cellStyle name="_TG-TH_2_PT02-02_Book1" xfId="692"/>
    <cellStyle name="_TG-TH_2_PT02-03" xfId="693"/>
    <cellStyle name="_TG-TH_2_PT02-03_Book1" xfId="694"/>
    <cellStyle name="_TG-TH_2_Qt-HT3PQ1(CauKho)" xfId="695"/>
    <cellStyle name="_TG-TH_2_Qt-HT3PQ1(CauKho)_Book1" xfId="696"/>
    <cellStyle name="_TG-TH_2_Qt-HT3PQ1(CauKho)_Don gia quy 3 nam 2003 - Ban Dien Luc" xfId="697"/>
    <cellStyle name="_TG-TH_2_Qt-HT3PQ1(CauKho)_LIV-2008-SAD-sent to client" xfId="698"/>
    <cellStyle name="_TG-TH_2_Qt-HT3PQ1(CauKho)_NC-VL2-2003" xfId="699"/>
    <cellStyle name="_TG-TH_2_Qt-HT3PQ1(CauKho)_NC-VL2-2003_1" xfId="700"/>
    <cellStyle name="_TG-TH_2_Qt-HT3PQ1(CauKho)_Vietinbank 08 - branch visit schedule and teaming 140109" xfId="701"/>
    <cellStyle name="_TG-TH_2_Qt-HT3PQ1(CauKho)_XL4Test5" xfId="702"/>
    <cellStyle name="_TG-TH_2_Rep-HQV1" xfId="703"/>
    <cellStyle name="_TG-TH_2_Sheet2" xfId="704"/>
    <cellStyle name="_TG-TH_2_TH KE" xfId="705"/>
    <cellStyle name="_TG-TH_2_XL4Poppy" xfId="706"/>
    <cellStyle name="_TG-TH_2_XL4Test5" xfId="707"/>
    <cellStyle name="_TG-TH_3" xfId="708"/>
    <cellStyle name="_TG-TH_3_Lora-tungchau" xfId="709"/>
    <cellStyle name="_TG-TH_3_Qt-HT3PQ1(CauKho)" xfId="710"/>
    <cellStyle name="_TG-TH_3_Qt-HT3PQ1(CauKho)_Book1" xfId="711"/>
    <cellStyle name="_TG-TH_3_Qt-HT3PQ1(CauKho)_Don gia quy 3 nam 2003 - Ban Dien Luc" xfId="712"/>
    <cellStyle name="_TG-TH_3_Qt-HT3PQ1(CauKho)_LIV-2008-SAD-sent to client" xfId="713"/>
    <cellStyle name="_TG-TH_3_Qt-HT3PQ1(CauKho)_NC-VL2-2003" xfId="714"/>
    <cellStyle name="_TG-TH_3_Qt-HT3PQ1(CauKho)_NC-VL2-2003_1" xfId="715"/>
    <cellStyle name="_TG-TH_3_Qt-HT3PQ1(CauKho)_Vietinbank 08 - branch visit schedule and teaming 140109" xfId="716"/>
    <cellStyle name="_TG-TH_3_Qt-HT3PQ1(CauKho)_XL4Test5" xfId="717"/>
    <cellStyle name="_TG-TH_4" xfId="718"/>
    <cellStyle name="_TH KHAI TOAN THU THIEM cac tuyen TT noi" xfId="719"/>
    <cellStyle name="_thang long" xfId="720"/>
    <cellStyle name="_tong hop" xfId="721"/>
    <cellStyle name="_TONG HOP THUYET MINH TBA" xfId="722"/>
    <cellStyle name="_tong kho 31.12.06" xfId="723"/>
    <cellStyle name="_TSCD KHAC 23-11" xfId="724"/>
    <cellStyle name="_TSCD NAM 2007" xfId="725"/>
    <cellStyle name="_TSCD_311206_final 4" xfId="726"/>
    <cellStyle name="_VBARD-06-Tan Binh-Loan speadsheet-NBH" xfId="727"/>
    <cellStyle name="_VID1001-07-MLS (VAS)-27.12.07" xfId="728"/>
    <cellStyle name="_VIE0083-Taxation-Ms. LeHang (Dona Orient)" xfId="729"/>
    <cellStyle name="_Vietinbank 08 - branch visit schedule and teaming 140109" xfId="730"/>
    <cellStyle name="_x0001__Vietinbank 08 - branch visit schedule and teaming 140109" xfId="731"/>
    <cellStyle name="_WIP_1205" xfId="732"/>
    <cellStyle name="_WP - Thuy Duong -v2" xfId="733"/>
    <cellStyle name="_WP F section 2006" xfId="734"/>
    <cellStyle name="_Write off" xfId="735"/>
    <cellStyle name="_Xnt_0105" xfId="736"/>
    <cellStyle name="_Xnt_1205" xfId="737"/>
    <cellStyle name="_ÿÿÿÿÿ" xfId="738"/>
    <cellStyle name="~1" xfId="739"/>
    <cellStyle name="’E‰Y [0.00]_PRODUCT DETAIL Q1" xfId="740"/>
    <cellStyle name="’E‰Y_PRODUCT DETAIL Q1" xfId="741"/>
    <cellStyle name="–¢’è‹`" xfId="742"/>
    <cellStyle name="¤@¯ë_97C&amp;B-Budget (3)" xfId="743"/>
    <cellStyle name="‡" xfId="744"/>
    <cellStyle name="•\Ž¦Ï‚Ý‚ÌƒnƒCƒp[ƒŠƒ“ƒN" xfId="745"/>
    <cellStyle name="•W?_Format" xfId="746"/>
    <cellStyle name="•W€_Format" xfId="747"/>
    <cellStyle name="•W_’·Šú‰p•¶" xfId="748"/>
    <cellStyle name="ÊÝ [0.00]_LOCAL PARTS PRICE" xfId="749"/>
    <cellStyle name="ÊÝ_LOCAL PARTS PRICE" xfId="750"/>
    <cellStyle name="W_LOCAL PARTS PRICE" xfId="751"/>
    <cellStyle name="0" xfId="752"/>
    <cellStyle name="0%" xfId="753"/>
    <cellStyle name="0,000,0" xfId="754"/>
    <cellStyle name="0.0" xfId="755"/>
    <cellStyle name="0.0%" xfId="756"/>
    <cellStyle name="0.00" xfId="757"/>
    <cellStyle name="0.00%" xfId="758"/>
    <cellStyle name="1" xfId="759"/>
    <cellStyle name="1_Book2" xfId="760"/>
    <cellStyle name="1_Breakdown of Term deposits at banks" xfId="761"/>
    <cellStyle name="1_expenses update 30-dec-06" xfId="762"/>
    <cellStyle name="1_SGVF 2008 - C section - LVL-(R)" xfId="763"/>
    <cellStyle name="15" xfId="764"/>
    <cellStyle name="18" xfId="765"/>
    <cellStyle name="¹éºÐÀ²_      " xfId="766"/>
    <cellStyle name="2" xfId="767"/>
    <cellStyle name="2_expenses update 30-dec-06" xfId="768"/>
    <cellStyle name="20" xfId="769"/>
    <cellStyle name="20% - Accent1 10" xfId="770"/>
    <cellStyle name="20% - Accent1 10 2" xfId="771"/>
    <cellStyle name="20% - Accent1 11" xfId="772"/>
    <cellStyle name="20% - Accent1 11 2" xfId="773"/>
    <cellStyle name="20% - Accent1 12" xfId="774"/>
    <cellStyle name="20% - Accent1 12 2" xfId="775"/>
    <cellStyle name="20% - Accent1 13" xfId="776"/>
    <cellStyle name="20% - Accent1 13 2" xfId="777"/>
    <cellStyle name="20% - Accent1 14" xfId="778"/>
    <cellStyle name="20% - Accent1 14 2" xfId="779"/>
    <cellStyle name="20% - Accent1 15" xfId="780"/>
    <cellStyle name="20% - Accent1 15 2" xfId="781"/>
    <cellStyle name="20% - Accent1 2" xfId="782"/>
    <cellStyle name="20% - Accent1 2 10" xfId="783"/>
    <cellStyle name="20% - Accent1 2 2" xfId="784"/>
    <cellStyle name="20% - Accent1 2 2 2" xfId="785"/>
    <cellStyle name="20% - Accent1 2 3" xfId="786"/>
    <cellStyle name="20% - Accent1 2 3 2" xfId="787"/>
    <cellStyle name="20% - Accent1 2 4" xfId="788"/>
    <cellStyle name="20% - Accent1 2 4 2" xfId="789"/>
    <cellStyle name="20% - Accent1 2 5" xfId="790"/>
    <cellStyle name="20% - Accent1 2 5 2" xfId="791"/>
    <cellStyle name="20% - Accent1 2 6" xfId="792"/>
    <cellStyle name="20% - Accent1 2 6 2" xfId="793"/>
    <cellStyle name="20% - Accent1 2 7" xfId="794"/>
    <cellStyle name="20% - Accent1 2 7 2" xfId="795"/>
    <cellStyle name="20% - Accent1 2 8" xfId="796"/>
    <cellStyle name="20% - Accent1 2 8 2" xfId="797"/>
    <cellStyle name="20% - Accent1 2 9" xfId="798"/>
    <cellStyle name="20% - Accent1 2 9 2" xfId="799"/>
    <cellStyle name="20% - Accent1 2_SGVF- audit 2008 - P section-NKD" xfId="800"/>
    <cellStyle name="20% - Accent1 3" xfId="801"/>
    <cellStyle name="20% - Accent1 3 2" xfId="802"/>
    <cellStyle name="20% - Accent1 4" xfId="803"/>
    <cellStyle name="20% - Accent1 4 2" xfId="804"/>
    <cellStyle name="20% - Accent1 5" xfId="805"/>
    <cellStyle name="20% - Accent1 5 2" xfId="806"/>
    <cellStyle name="20% - Accent1 6" xfId="807"/>
    <cellStyle name="20% - Accent1 6 2" xfId="808"/>
    <cellStyle name="20% - Accent1 7" xfId="809"/>
    <cellStyle name="20% - Accent1 7 2" xfId="810"/>
    <cellStyle name="20% - Accent1 8" xfId="811"/>
    <cellStyle name="20% - Accent1 8 2" xfId="812"/>
    <cellStyle name="20% - Accent1 9" xfId="813"/>
    <cellStyle name="20% - Accent1 9 2" xfId="814"/>
    <cellStyle name="20% - Accent2 10" xfId="815"/>
    <cellStyle name="20% - Accent2 10 2" xfId="816"/>
    <cellStyle name="20% - Accent2 11" xfId="817"/>
    <cellStyle name="20% - Accent2 11 2" xfId="818"/>
    <cellStyle name="20% - Accent2 12" xfId="819"/>
    <cellStyle name="20% - Accent2 12 2" xfId="820"/>
    <cellStyle name="20% - Accent2 13" xfId="821"/>
    <cellStyle name="20% - Accent2 13 2" xfId="822"/>
    <cellStyle name="20% - Accent2 14" xfId="823"/>
    <cellStyle name="20% - Accent2 14 2" xfId="824"/>
    <cellStyle name="20% - Accent2 15" xfId="825"/>
    <cellStyle name="20% - Accent2 15 2" xfId="826"/>
    <cellStyle name="20% - Accent2 2" xfId="827"/>
    <cellStyle name="20% - Accent2 2 10" xfId="828"/>
    <cellStyle name="20% - Accent2 2 2" xfId="829"/>
    <cellStyle name="20% - Accent2 2 2 2" xfId="830"/>
    <cellStyle name="20% - Accent2 2 3" xfId="831"/>
    <cellStyle name="20% - Accent2 2 3 2" xfId="832"/>
    <cellStyle name="20% - Accent2 2 4" xfId="833"/>
    <cellStyle name="20% - Accent2 2 4 2" xfId="834"/>
    <cellStyle name="20% - Accent2 2 5" xfId="835"/>
    <cellStyle name="20% - Accent2 2 5 2" xfId="836"/>
    <cellStyle name="20% - Accent2 2 6" xfId="837"/>
    <cellStyle name="20% - Accent2 2 6 2" xfId="838"/>
    <cellStyle name="20% - Accent2 2 7" xfId="839"/>
    <cellStyle name="20% - Accent2 2 7 2" xfId="840"/>
    <cellStyle name="20% - Accent2 2 8" xfId="841"/>
    <cellStyle name="20% - Accent2 2 8 2" xfId="842"/>
    <cellStyle name="20% - Accent2 2 9" xfId="843"/>
    <cellStyle name="20% - Accent2 2 9 2" xfId="844"/>
    <cellStyle name="20% - Accent2 2_SGVF- audit 2008 - P section-NKD" xfId="845"/>
    <cellStyle name="20% - Accent2 3" xfId="846"/>
    <cellStyle name="20% - Accent2 3 2" xfId="847"/>
    <cellStyle name="20% - Accent2 4" xfId="848"/>
    <cellStyle name="20% - Accent2 4 2" xfId="849"/>
    <cellStyle name="20% - Accent2 5" xfId="850"/>
    <cellStyle name="20% - Accent2 5 2" xfId="851"/>
    <cellStyle name="20% - Accent2 6" xfId="852"/>
    <cellStyle name="20% - Accent2 6 2" xfId="853"/>
    <cellStyle name="20% - Accent2 7" xfId="854"/>
    <cellStyle name="20% - Accent2 7 2" xfId="855"/>
    <cellStyle name="20% - Accent2 8" xfId="856"/>
    <cellStyle name="20% - Accent2 8 2" xfId="857"/>
    <cellStyle name="20% - Accent2 9" xfId="858"/>
    <cellStyle name="20% - Accent2 9 2" xfId="859"/>
    <cellStyle name="20% - Accent3 10" xfId="860"/>
    <cellStyle name="20% - Accent3 10 2" xfId="861"/>
    <cellStyle name="20% - Accent3 11" xfId="862"/>
    <cellStyle name="20% - Accent3 11 2" xfId="863"/>
    <cellStyle name="20% - Accent3 12" xfId="864"/>
    <cellStyle name="20% - Accent3 12 2" xfId="865"/>
    <cellStyle name="20% - Accent3 13" xfId="866"/>
    <cellStyle name="20% - Accent3 13 2" xfId="867"/>
    <cellStyle name="20% - Accent3 14" xfId="868"/>
    <cellStyle name="20% - Accent3 14 2" xfId="869"/>
    <cellStyle name="20% - Accent3 15" xfId="870"/>
    <cellStyle name="20% - Accent3 15 2" xfId="871"/>
    <cellStyle name="20% - Accent3 2" xfId="872"/>
    <cellStyle name="20% - Accent3 2 10" xfId="873"/>
    <cellStyle name="20% - Accent3 2 2" xfId="874"/>
    <cellStyle name="20% - Accent3 2 2 2" xfId="875"/>
    <cellStyle name="20% - Accent3 2 3" xfId="876"/>
    <cellStyle name="20% - Accent3 2 3 2" xfId="877"/>
    <cellStyle name="20% - Accent3 2 4" xfId="878"/>
    <cellStyle name="20% - Accent3 2 4 2" xfId="879"/>
    <cellStyle name="20% - Accent3 2 5" xfId="880"/>
    <cellStyle name="20% - Accent3 2 5 2" xfId="881"/>
    <cellStyle name="20% - Accent3 2 6" xfId="882"/>
    <cellStyle name="20% - Accent3 2 6 2" xfId="883"/>
    <cellStyle name="20% - Accent3 2 7" xfId="884"/>
    <cellStyle name="20% - Accent3 2 7 2" xfId="885"/>
    <cellStyle name="20% - Accent3 2 8" xfId="886"/>
    <cellStyle name="20% - Accent3 2 8 2" xfId="887"/>
    <cellStyle name="20% - Accent3 2 9" xfId="888"/>
    <cellStyle name="20% - Accent3 2 9 2" xfId="889"/>
    <cellStyle name="20% - Accent3 2_SGVF- audit 2008 - P section-NKD" xfId="890"/>
    <cellStyle name="20% - Accent3 3" xfId="891"/>
    <cellStyle name="20% - Accent3 3 2" xfId="892"/>
    <cellStyle name="20% - Accent3 4" xfId="893"/>
    <cellStyle name="20% - Accent3 4 2" xfId="894"/>
    <cellStyle name="20% - Accent3 5" xfId="895"/>
    <cellStyle name="20% - Accent3 5 2" xfId="896"/>
    <cellStyle name="20% - Accent3 6" xfId="897"/>
    <cellStyle name="20% - Accent3 6 2" xfId="898"/>
    <cellStyle name="20% - Accent3 7" xfId="899"/>
    <cellStyle name="20% - Accent3 7 2" xfId="900"/>
    <cellStyle name="20% - Accent3 8" xfId="901"/>
    <cellStyle name="20% - Accent3 8 2" xfId="902"/>
    <cellStyle name="20% - Accent3 9" xfId="903"/>
    <cellStyle name="20% - Accent3 9 2" xfId="904"/>
    <cellStyle name="20% - Accent4 10" xfId="905"/>
    <cellStyle name="20% - Accent4 10 2" xfId="906"/>
    <cellStyle name="20% - Accent4 11" xfId="907"/>
    <cellStyle name="20% - Accent4 11 2" xfId="908"/>
    <cellStyle name="20% - Accent4 12" xfId="909"/>
    <cellStyle name="20% - Accent4 12 2" xfId="910"/>
    <cellStyle name="20% - Accent4 13" xfId="911"/>
    <cellStyle name="20% - Accent4 13 2" xfId="912"/>
    <cellStyle name="20% - Accent4 14" xfId="913"/>
    <cellStyle name="20% - Accent4 14 2" xfId="914"/>
    <cellStyle name="20% - Accent4 15" xfId="915"/>
    <cellStyle name="20% - Accent4 15 2" xfId="916"/>
    <cellStyle name="20% - Accent4 2" xfId="917"/>
    <cellStyle name="20% - Accent4 2 10" xfId="918"/>
    <cellStyle name="20% - Accent4 2 2" xfId="919"/>
    <cellStyle name="20% - Accent4 2 2 2" xfId="920"/>
    <cellStyle name="20% - Accent4 2 3" xfId="921"/>
    <cellStyle name="20% - Accent4 2 3 2" xfId="922"/>
    <cellStyle name="20% - Accent4 2 4" xfId="923"/>
    <cellStyle name="20% - Accent4 2 4 2" xfId="924"/>
    <cellStyle name="20% - Accent4 2 5" xfId="925"/>
    <cellStyle name="20% - Accent4 2 5 2" xfId="926"/>
    <cellStyle name="20% - Accent4 2 6" xfId="927"/>
    <cellStyle name="20% - Accent4 2 6 2" xfId="928"/>
    <cellStyle name="20% - Accent4 2 7" xfId="929"/>
    <cellStyle name="20% - Accent4 2 7 2" xfId="930"/>
    <cellStyle name="20% - Accent4 2 8" xfId="931"/>
    <cellStyle name="20% - Accent4 2 8 2" xfId="932"/>
    <cellStyle name="20% - Accent4 2 9" xfId="933"/>
    <cellStyle name="20% - Accent4 2 9 2" xfId="934"/>
    <cellStyle name="20% - Accent4 2_SGVF- audit 2008 - P section-NKD" xfId="935"/>
    <cellStyle name="20% - Accent4 3" xfId="936"/>
    <cellStyle name="20% - Accent4 3 2" xfId="937"/>
    <cellStyle name="20% - Accent4 4" xfId="938"/>
    <cellStyle name="20% - Accent4 4 2" xfId="939"/>
    <cellStyle name="20% - Accent4 5" xfId="940"/>
    <cellStyle name="20% - Accent4 5 2" xfId="941"/>
    <cellStyle name="20% - Accent4 6" xfId="942"/>
    <cellStyle name="20% - Accent4 6 2" xfId="943"/>
    <cellStyle name="20% - Accent4 7" xfId="944"/>
    <cellStyle name="20% - Accent4 7 2" xfId="945"/>
    <cellStyle name="20% - Accent4 8" xfId="946"/>
    <cellStyle name="20% - Accent4 8 2" xfId="947"/>
    <cellStyle name="20% - Accent4 9" xfId="948"/>
    <cellStyle name="20% - Accent4 9 2" xfId="949"/>
    <cellStyle name="20% - Accent5 10" xfId="950"/>
    <cellStyle name="20% - Accent5 10 2" xfId="951"/>
    <cellStyle name="20% - Accent5 11" xfId="952"/>
    <cellStyle name="20% - Accent5 11 2" xfId="953"/>
    <cellStyle name="20% - Accent5 12" xfId="954"/>
    <cellStyle name="20% - Accent5 12 2" xfId="955"/>
    <cellStyle name="20% - Accent5 13" xfId="956"/>
    <cellStyle name="20% - Accent5 13 2" xfId="957"/>
    <cellStyle name="20% - Accent5 14" xfId="958"/>
    <cellStyle name="20% - Accent5 14 2" xfId="959"/>
    <cellStyle name="20% - Accent5 15" xfId="960"/>
    <cellStyle name="20% - Accent5 15 2" xfId="961"/>
    <cellStyle name="20% - Accent5 2" xfId="962"/>
    <cellStyle name="20% - Accent5 2 10" xfId="963"/>
    <cellStyle name="20% - Accent5 2 2" xfId="964"/>
    <cellStyle name="20% - Accent5 2 2 2" xfId="965"/>
    <cellStyle name="20% - Accent5 2 3" xfId="966"/>
    <cellStyle name="20% - Accent5 2 3 2" xfId="967"/>
    <cellStyle name="20% - Accent5 2 4" xfId="968"/>
    <cellStyle name="20% - Accent5 2 4 2" xfId="969"/>
    <cellStyle name="20% - Accent5 2 5" xfId="970"/>
    <cellStyle name="20% - Accent5 2 5 2" xfId="971"/>
    <cellStyle name="20% - Accent5 2 6" xfId="972"/>
    <cellStyle name="20% - Accent5 2 6 2" xfId="973"/>
    <cellStyle name="20% - Accent5 2 7" xfId="974"/>
    <cellStyle name="20% - Accent5 2 7 2" xfId="975"/>
    <cellStyle name="20% - Accent5 2 8" xfId="976"/>
    <cellStyle name="20% - Accent5 2 8 2" xfId="977"/>
    <cellStyle name="20% - Accent5 2 9" xfId="978"/>
    <cellStyle name="20% - Accent5 2 9 2" xfId="979"/>
    <cellStyle name="20% - Accent5 2_SGVF- audit 2008 - P section-NKD" xfId="980"/>
    <cellStyle name="20% - Accent5 3" xfId="981"/>
    <cellStyle name="20% - Accent5 3 2" xfId="982"/>
    <cellStyle name="20% - Accent5 4" xfId="983"/>
    <cellStyle name="20% - Accent5 4 2" xfId="984"/>
    <cellStyle name="20% - Accent5 5" xfId="985"/>
    <cellStyle name="20% - Accent5 5 2" xfId="986"/>
    <cellStyle name="20% - Accent5 6" xfId="987"/>
    <cellStyle name="20% - Accent5 6 2" xfId="988"/>
    <cellStyle name="20% - Accent5 7" xfId="989"/>
    <cellStyle name="20% - Accent5 7 2" xfId="990"/>
    <cellStyle name="20% - Accent5 8" xfId="991"/>
    <cellStyle name="20% - Accent5 8 2" xfId="992"/>
    <cellStyle name="20% - Accent5 9" xfId="993"/>
    <cellStyle name="20% - Accent5 9 2" xfId="994"/>
    <cellStyle name="20% - Accent6 10" xfId="995"/>
    <cellStyle name="20% - Accent6 10 2" xfId="996"/>
    <cellStyle name="20% - Accent6 11" xfId="997"/>
    <cellStyle name="20% - Accent6 11 2" xfId="998"/>
    <cellStyle name="20% - Accent6 12" xfId="999"/>
    <cellStyle name="20% - Accent6 12 2" xfId="1000"/>
    <cellStyle name="20% - Accent6 13" xfId="1001"/>
    <cellStyle name="20% - Accent6 13 2" xfId="1002"/>
    <cellStyle name="20% - Accent6 14" xfId="1003"/>
    <cellStyle name="20% - Accent6 14 2" xfId="1004"/>
    <cellStyle name="20% - Accent6 15" xfId="1005"/>
    <cellStyle name="20% - Accent6 15 2" xfId="1006"/>
    <cellStyle name="20% - Accent6 2" xfId="1007"/>
    <cellStyle name="20% - Accent6 2 10" xfId="1008"/>
    <cellStyle name="20% - Accent6 2 2" xfId="1009"/>
    <cellStyle name="20% - Accent6 2 2 2" xfId="1010"/>
    <cellStyle name="20% - Accent6 2 3" xfId="1011"/>
    <cellStyle name="20% - Accent6 2 3 2" xfId="1012"/>
    <cellStyle name="20% - Accent6 2 4" xfId="1013"/>
    <cellStyle name="20% - Accent6 2 4 2" xfId="1014"/>
    <cellStyle name="20% - Accent6 2 5" xfId="1015"/>
    <cellStyle name="20% - Accent6 2 5 2" xfId="1016"/>
    <cellStyle name="20% - Accent6 2 6" xfId="1017"/>
    <cellStyle name="20% - Accent6 2 6 2" xfId="1018"/>
    <cellStyle name="20% - Accent6 2 7" xfId="1019"/>
    <cellStyle name="20% - Accent6 2 7 2" xfId="1020"/>
    <cellStyle name="20% - Accent6 2 8" xfId="1021"/>
    <cellStyle name="20% - Accent6 2 8 2" xfId="1022"/>
    <cellStyle name="20% - Accent6 2 9" xfId="1023"/>
    <cellStyle name="20% - Accent6 2 9 2" xfId="1024"/>
    <cellStyle name="20% - Accent6 2_SGVF- audit 2008 - P section-NKD" xfId="1025"/>
    <cellStyle name="20% - Accent6 3" xfId="1026"/>
    <cellStyle name="20% - Accent6 3 2" xfId="1027"/>
    <cellStyle name="20% - Accent6 4" xfId="1028"/>
    <cellStyle name="20% - Accent6 4 2" xfId="1029"/>
    <cellStyle name="20% - Accent6 5" xfId="1030"/>
    <cellStyle name="20% - Accent6 5 2" xfId="1031"/>
    <cellStyle name="20% - Accent6 6" xfId="1032"/>
    <cellStyle name="20% - Accent6 6 2" xfId="1033"/>
    <cellStyle name="20% - Accent6 7" xfId="1034"/>
    <cellStyle name="20% - Accent6 7 2" xfId="1035"/>
    <cellStyle name="20% - Accent6 8" xfId="1036"/>
    <cellStyle name="20% - Accent6 8 2" xfId="1037"/>
    <cellStyle name="20% - Accent6 9" xfId="1038"/>
    <cellStyle name="20% - Accent6 9 2" xfId="1039"/>
    <cellStyle name="24" xfId="1040"/>
    <cellStyle name="2line" xfId="1041"/>
    <cellStyle name="3" xfId="1042"/>
    <cellStyle name="3_expenses update 30-dec-06" xfId="1043"/>
    <cellStyle name="4" xfId="1044"/>
    <cellStyle name="40% - Accent1 10" xfId="1045"/>
    <cellStyle name="40% - Accent1 10 2" xfId="1046"/>
    <cellStyle name="40% - Accent1 11" xfId="1047"/>
    <cellStyle name="40% - Accent1 11 2" xfId="1048"/>
    <cellStyle name="40% - Accent1 12" xfId="1049"/>
    <cellStyle name="40% - Accent1 12 2" xfId="1050"/>
    <cellStyle name="40% - Accent1 13" xfId="1051"/>
    <cellStyle name="40% - Accent1 13 2" xfId="1052"/>
    <cellStyle name="40% - Accent1 14" xfId="1053"/>
    <cellStyle name="40% - Accent1 14 2" xfId="1054"/>
    <cellStyle name="40% - Accent1 15" xfId="1055"/>
    <cellStyle name="40% - Accent1 15 2" xfId="1056"/>
    <cellStyle name="40% - Accent1 2" xfId="1057"/>
    <cellStyle name="40% - Accent1 2 10" xfId="1058"/>
    <cellStyle name="40% - Accent1 2 2" xfId="1059"/>
    <cellStyle name="40% - Accent1 2 2 2" xfId="1060"/>
    <cellStyle name="40% - Accent1 2 3" xfId="1061"/>
    <cellStyle name="40% - Accent1 2 3 2" xfId="1062"/>
    <cellStyle name="40% - Accent1 2 4" xfId="1063"/>
    <cellStyle name="40% - Accent1 2 4 2" xfId="1064"/>
    <cellStyle name="40% - Accent1 2 5" xfId="1065"/>
    <cellStyle name="40% - Accent1 2 5 2" xfId="1066"/>
    <cellStyle name="40% - Accent1 2 6" xfId="1067"/>
    <cellStyle name="40% - Accent1 2 6 2" xfId="1068"/>
    <cellStyle name="40% - Accent1 2 7" xfId="1069"/>
    <cellStyle name="40% - Accent1 2 7 2" xfId="1070"/>
    <cellStyle name="40% - Accent1 2 8" xfId="1071"/>
    <cellStyle name="40% - Accent1 2 8 2" xfId="1072"/>
    <cellStyle name="40% - Accent1 2 9" xfId="1073"/>
    <cellStyle name="40% - Accent1 2 9 2" xfId="1074"/>
    <cellStyle name="40% - Accent1 2_SGVF- audit 2008 - P section-NKD" xfId="1075"/>
    <cellStyle name="40% - Accent1 3" xfId="1076"/>
    <cellStyle name="40% - Accent1 3 2" xfId="1077"/>
    <cellStyle name="40% - Accent1 4" xfId="1078"/>
    <cellStyle name="40% - Accent1 4 2" xfId="1079"/>
    <cellStyle name="40% - Accent1 5" xfId="1080"/>
    <cellStyle name="40% - Accent1 5 2" xfId="1081"/>
    <cellStyle name="40% - Accent1 6" xfId="1082"/>
    <cellStyle name="40% - Accent1 6 2" xfId="1083"/>
    <cellStyle name="40% - Accent1 7" xfId="1084"/>
    <cellStyle name="40% - Accent1 7 2" xfId="1085"/>
    <cellStyle name="40% - Accent1 8" xfId="1086"/>
    <cellStyle name="40% - Accent1 8 2" xfId="1087"/>
    <cellStyle name="40% - Accent1 9" xfId="1088"/>
    <cellStyle name="40% - Accent1 9 2" xfId="1089"/>
    <cellStyle name="40% - Accent2 10" xfId="1090"/>
    <cellStyle name="40% - Accent2 10 2" xfId="1091"/>
    <cellStyle name="40% - Accent2 11" xfId="1092"/>
    <cellStyle name="40% - Accent2 11 2" xfId="1093"/>
    <cellStyle name="40% - Accent2 12" xfId="1094"/>
    <cellStyle name="40% - Accent2 12 2" xfId="1095"/>
    <cellStyle name="40% - Accent2 13" xfId="1096"/>
    <cellStyle name="40% - Accent2 13 2" xfId="1097"/>
    <cellStyle name="40% - Accent2 14" xfId="1098"/>
    <cellStyle name="40% - Accent2 14 2" xfId="1099"/>
    <cellStyle name="40% - Accent2 15" xfId="1100"/>
    <cellStyle name="40% - Accent2 15 2" xfId="1101"/>
    <cellStyle name="40% - Accent2 2" xfId="1102"/>
    <cellStyle name="40% - Accent2 2 10" xfId="1103"/>
    <cellStyle name="40% - Accent2 2 2" xfId="1104"/>
    <cellStyle name="40% - Accent2 2 2 2" xfId="1105"/>
    <cellStyle name="40% - Accent2 2 3" xfId="1106"/>
    <cellStyle name="40% - Accent2 2 3 2" xfId="1107"/>
    <cellStyle name="40% - Accent2 2 4" xfId="1108"/>
    <cellStyle name="40% - Accent2 2 4 2" xfId="1109"/>
    <cellStyle name="40% - Accent2 2 5" xfId="1110"/>
    <cellStyle name="40% - Accent2 2 5 2" xfId="1111"/>
    <cellStyle name="40% - Accent2 2 6" xfId="1112"/>
    <cellStyle name="40% - Accent2 2 6 2" xfId="1113"/>
    <cellStyle name="40% - Accent2 2 7" xfId="1114"/>
    <cellStyle name="40% - Accent2 2 7 2" xfId="1115"/>
    <cellStyle name="40% - Accent2 2 8" xfId="1116"/>
    <cellStyle name="40% - Accent2 2 8 2" xfId="1117"/>
    <cellStyle name="40% - Accent2 2 9" xfId="1118"/>
    <cellStyle name="40% - Accent2 2 9 2" xfId="1119"/>
    <cellStyle name="40% - Accent2 2_SGVF- audit 2008 - P section-NKD" xfId="1120"/>
    <cellStyle name="40% - Accent2 3" xfId="1121"/>
    <cellStyle name="40% - Accent2 3 2" xfId="1122"/>
    <cellStyle name="40% - Accent2 4" xfId="1123"/>
    <cellStyle name="40% - Accent2 4 2" xfId="1124"/>
    <cellStyle name="40% - Accent2 5" xfId="1125"/>
    <cellStyle name="40% - Accent2 5 2" xfId="1126"/>
    <cellStyle name="40% - Accent2 6" xfId="1127"/>
    <cellStyle name="40% - Accent2 6 2" xfId="1128"/>
    <cellStyle name="40% - Accent2 7" xfId="1129"/>
    <cellStyle name="40% - Accent2 7 2" xfId="1130"/>
    <cellStyle name="40% - Accent2 8" xfId="1131"/>
    <cellStyle name="40% - Accent2 8 2" xfId="1132"/>
    <cellStyle name="40% - Accent2 9" xfId="1133"/>
    <cellStyle name="40% - Accent2 9 2" xfId="1134"/>
    <cellStyle name="40% - Accent3 10" xfId="1135"/>
    <cellStyle name="40% - Accent3 10 2" xfId="1136"/>
    <cellStyle name="40% - Accent3 11" xfId="1137"/>
    <cellStyle name="40% - Accent3 11 2" xfId="1138"/>
    <cellStyle name="40% - Accent3 12" xfId="1139"/>
    <cellStyle name="40% - Accent3 12 2" xfId="1140"/>
    <cellStyle name="40% - Accent3 13" xfId="1141"/>
    <cellStyle name="40% - Accent3 13 2" xfId="1142"/>
    <cellStyle name="40% - Accent3 14" xfId="1143"/>
    <cellStyle name="40% - Accent3 14 2" xfId="1144"/>
    <cellStyle name="40% - Accent3 15" xfId="1145"/>
    <cellStyle name="40% - Accent3 15 2" xfId="1146"/>
    <cellStyle name="40% - Accent3 2" xfId="1147"/>
    <cellStyle name="40% - Accent3 2 10" xfId="1148"/>
    <cellStyle name="40% - Accent3 2 2" xfId="1149"/>
    <cellStyle name="40% - Accent3 2 2 2" xfId="1150"/>
    <cellStyle name="40% - Accent3 2 3" xfId="1151"/>
    <cellStyle name="40% - Accent3 2 3 2" xfId="1152"/>
    <cellStyle name="40% - Accent3 2 4" xfId="1153"/>
    <cellStyle name="40% - Accent3 2 4 2" xfId="1154"/>
    <cellStyle name="40% - Accent3 2 5" xfId="1155"/>
    <cellStyle name="40% - Accent3 2 5 2" xfId="1156"/>
    <cellStyle name="40% - Accent3 2 6" xfId="1157"/>
    <cellStyle name="40% - Accent3 2 6 2" xfId="1158"/>
    <cellStyle name="40% - Accent3 2 7" xfId="1159"/>
    <cellStyle name="40% - Accent3 2 7 2" xfId="1160"/>
    <cellStyle name="40% - Accent3 2 8" xfId="1161"/>
    <cellStyle name="40% - Accent3 2 8 2" xfId="1162"/>
    <cellStyle name="40% - Accent3 2 9" xfId="1163"/>
    <cellStyle name="40% - Accent3 2 9 2" xfId="1164"/>
    <cellStyle name="40% - Accent3 2_SGVF- audit 2008 - P section-NKD" xfId="1165"/>
    <cellStyle name="40% - Accent3 3" xfId="1166"/>
    <cellStyle name="40% - Accent3 3 2" xfId="1167"/>
    <cellStyle name="40% - Accent3 4" xfId="1168"/>
    <cellStyle name="40% - Accent3 4 2" xfId="1169"/>
    <cellStyle name="40% - Accent3 5" xfId="1170"/>
    <cellStyle name="40% - Accent3 5 2" xfId="1171"/>
    <cellStyle name="40% - Accent3 6" xfId="1172"/>
    <cellStyle name="40% - Accent3 6 2" xfId="1173"/>
    <cellStyle name="40% - Accent3 7" xfId="1174"/>
    <cellStyle name="40% - Accent3 7 2" xfId="1175"/>
    <cellStyle name="40% - Accent3 8" xfId="1176"/>
    <cellStyle name="40% - Accent3 8 2" xfId="1177"/>
    <cellStyle name="40% - Accent3 9" xfId="1178"/>
    <cellStyle name="40% - Accent3 9 2" xfId="1179"/>
    <cellStyle name="40% - Accent4 10" xfId="1180"/>
    <cellStyle name="40% - Accent4 10 2" xfId="1181"/>
    <cellStyle name="40% - Accent4 11" xfId="1182"/>
    <cellStyle name="40% - Accent4 11 2" xfId="1183"/>
    <cellStyle name="40% - Accent4 12" xfId="1184"/>
    <cellStyle name="40% - Accent4 12 2" xfId="1185"/>
    <cellStyle name="40% - Accent4 13" xfId="1186"/>
    <cellStyle name="40% - Accent4 13 2" xfId="1187"/>
    <cellStyle name="40% - Accent4 14" xfId="1188"/>
    <cellStyle name="40% - Accent4 14 2" xfId="1189"/>
    <cellStyle name="40% - Accent4 15" xfId="1190"/>
    <cellStyle name="40% - Accent4 15 2" xfId="1191"/>
    <cellStyle name="40% - Accent4 2" xfId="1192"/>
    <cellStyle name="40% - Accent4 2 10" xfId="1193"/>
    <cellStyle name="40% - Accent4 2 2" xfId="1194"/>
    <cellStyle name="40% - Accent4 2 2 2" xfId="1195"/>
    <cellStyle name="40% - Accent4 2 3" xfId="1196"/>
    <cellStyle name="40% - Accent4 2 3 2" xfId="1197"/>
    <cellStyle name="40% - Accent4 2 4" xfId="1198"/>
    <cellStyle name="40% - Accent4 2 4 2" xfId="1199"/>
    <cellStyle name="40% - Accent4 2 5" xfId="1200"/>
    <cellStyle name="40% - Accent4 2 5 2" xfId="1201"/>
    <cellStyle name="40% - Accent4 2 6" xfId="1202"/>
    <cellStyle name="40% - Accent4 2 6 2" xfId="1203"/>
    <cellStyle name="40% - Accent4 2 7" xfId="1204"/>
    <cellStyle name="40% - Accent4 2 7 2" xfId="1205"/>
    <cellStyle name="40% - Accent4 2 8" xfId="1206"/>
    <cellStyle name="40% - Accent4 2 8 2" xfId="1207"/>
    <cellStyle name="40% - Accent4 2 9" xfId="1208"/>
    <cellStyle name="40% - Accent4 2 9 2" xfId="1209"/>
    <cellStyle name="40% - Accent4 2_SGVF- audit 2008 - P section-NKD" xfId="1210"/>
    <cellStyle name="40% - Accent4 3" xfId="1211"/>
    <cellStyle name="40% - Accent4 3 2" xfId="1212"/>
    <cellStyle name="40% - Accent4 4" xfId="1213"/>
    <cellStyle name="40% - Accent4 4 2" xfId="1214"/>
    <cellStyle name="40% - Accent4 5" xfId="1215"/>
    <cellStyle name="40% - Accent4 5 2" xfId="1216"/>
    <cellStyle name="40% - Accent4 6" xfId="1217"/>
    <cellStyle name="40% - Accent4 6 2" xfId="1218"/>
    <cellStyle name="40% - Accent4 7" xfId="1219"/>
    <cellStyle name="40% - Accent4 7 2" xfId="1220"/>
    <cellStyle name="40% - Accent4 8" xfId="1221"/>
    <cellStyle name="40% - Accent4 8 2" xfId="1222"/>
    <cellStyle name="40% - Accent4 9" xfId="1223"/>
    <cellStyle name="40% - Accent4 9 2" xfId="1224"/>
    <cellStyle name="40% - Accent5 10" xfId="1225"/>
    <cellStyle name="40% - Accent5 10 2" xfId="1226"/>
    <cellStyle name="40% - Accent5 11" xfId="1227"/>
    <cellStyle name="40% - Accent5 11 2" xfId="1228"/>
    <cellStyle name="40% - Accent5 12" xfId="1229"/>
    <cellStyle name="40% - Accent5 12 2" xfId="1230"/>
    <cellStyle name="40% - Accent5 13" xfId="1231"/>
    <cellStyle name="40% - Accent5 13 2" xfId="1232"/>
    <cellStyle name="40% - Accent5 14" xfId="1233"/>
    <cellStyle name="40% - Accent5 14 2" xfId="1234"/>
    <cellStyle name="40% - Accent5 15" xfId="1235"/>
    <cellStyle name="40% - Accent5 15 2" xfId="1236"/>
    <cellStyle name="40% - Accent5 2" xfId="1237"/>
    <cellStyle name="40% - Accent5 2 10" xfId="1238"/>
    <cellStyle name="40% - Accent5 2 2" xfId="1239"/>
    <cellStyle name="40% - Accent5 2 2 2" xfId="1240"/>
    <cellStyle name="40% - Accent5 2 3" xfId="1241"/>
    <cellStyle name="40% - Accent5 2 3 2" xfId="1242"/>
    <cellStyle name="40% - Accent5 2 4" xfId="1243"/>
    <cellStyle name="40% - Accent5 2 4 2" xfId="1244"/>
    <cellStyle name="40% - Accent5 2 5" xfId="1245"/>
    <cellStyle name="40% - Accent5 2 5 2" xfId="1246"/>
    <cellStyle name="40% - Accent5 2 6" xfId="1247"/>
    <cellStyle name="40% - Accent5 2 6 2" xfId="1248"/>
    <cellStyle name="40% - Accent5 2 7" xfId="1249"/>
    <cellStyle name="40% - Accent5 2 7 2" xfId="1250"/>
    <cellStyle name="40% - Accent5 2 8" xfId="1251"/>
    <cellStyle name="40% - Accent5 2 8 2" xfId="1252"/>
    <cellStyle name="40% - Accent5 2 9" xfId="1253"/>
    <cellStyle name="40% - Accent5 2 9 2" xfId="1254"/>
    <cellStyle name="40% - Accent5 2_SGVF- audit 2008 - P section-NKD" xfId="1255"/>
    <cellStyle name="40% - Accent5 3" xfId="1256"/>
    <cellStyle name="40% - Accent5 3 2" xfId="1257"/>
    <cellStyle name="40% - Accent5 4" xfId="1258"/>
    <cellStyle name="40% - Accent5 4 2" xfId="1259"/>
    <cellStyle name="40% - Accent5 5" xfId="1260"/>
    <cellStyle name="40% - Accent5 5 2" xfId="1261"/>
    <cellStyle name="40% - Accent5 6" xfId="1262"/>
    <cellStyle name="40% - Accent5 6 2" xfId="1263"/>
    <cellStyle name="40% - Accent5 7" xfId="1264"/>
    <cellStyle name="40% - Accent5 7 2" xfId="1265"/>
    <cellStyle name="40% - Accent5 8" xfId="1266"/>
    <cellStyle name="40% - Accent5 8 2" xfId="1267"/>
    <cellStyle name="40% - Accent5 9" xfId="1268"/>
    <cellStyle name="40% - Accent5 9 2" xfId="1269"/>
    <cellStyle name="40% - Accent6 10" xfId="1270"/>
    <cellStyle name="40% - Accent6 10 2" xfId="1271"/>
    <cellStyle name="40% - Accent6 11" xfId="1272"/>
    <cellStyle name="40% - Accent6 11 2" xfId="1273"/>
    <cellStyle name="40% - Accent6 12" xfId="1274"/>
    <cellStyle name="40% - Accent6 12 2" xfId="1275"/>
    <cellStyle name="40% - Accent6 13" xfId="1276"/>
    <cellStyle name="40% - Accent6 13 2" xfId="1277"/>
    <cellStyle name="40% - Accent6 14" xfId="1278"/>
    <cellStyle name="40% - Accent6 14 2" xfId="1279"/>
    <cellStyle name="40% - Accent6 15" xfId="1280"/>
    <cellStyle name="40% - Accent6 15 2" xfId="1281"/>
    <cellStyle name="40% - Accent6 2" xfId="1282"/>
    <cellStyle name="40% - Accent6 2 10" xfId="1283"/>
    <cellStyle name="40% - Accent6 2 2" xfId="1284"/>
    <cellStyle name="40% - Accent6 2 2 2" xfId="1285"/>
    <cellStyle name="40% - Accent6 2 3" xfId="1286"/>
    <cellStyle name="40% - Accent6 2 3 2" xfId="1287"/>
    <cellStyle name="40% - Accent6 2 4" xfId="1288"/>
    <cellStyle name="40% - Accent6 2 4 2" xfId="1289"/>
    <cellStyle name="40% - Accent6 2 5" xfId="1290"/>
    <cellStyle name="40% - Accent6 2 5 2" xfId="1291"/>
    <cellStyle name="40% - Accent6 2 6" xfId="1292"/>
    <cellStyle name="40% - Accent6 2 6 2" xfId="1293"/>
    <cellStyle name="40% - Accent6 2 7" xfId="1294"/>
    <cellStyle name="40% - Accent6 2 7 2" xfId="1295"/>
    <cellStyle name="40% - Accent6 2 8" xfId="1296"/>
    <cellStyle name="40% - Accent6 2 8 2" xfId="1297"/>
    <cellStyle name="40% - Accent6 2 9" xfId="1298"/>
    <cellStyle name="40% - Accent6 2 9 2" xfId="1299"/>
    <cellStyle name="40% - Accent6 2_SGVF- audit 2008 - P section-NKD" xfId="1300"/>
    <cellStyle name="40% - Accent6 3" xfId="1301"/>
    <cellStyle name="40% - Accent6 3 2" xfId="1302"/>
    <cellStyle name="40% - Accent6 4" xfId="1303"/>
    <cellStyle name="40% - Accent6 4 2" xfId="1304"/>
    <cellStyle name="40% - Accent6 5" xfId="1305"/>
    <cellStyle name="40% - Accent6 5 2" xfId="1306"/>
    <cellStyle name="40% - Accent6 6" xfId="1307"/>
    <cellStyle name="40% - Accent6 6 2" xfId="1308"/>
    <cellStyle name="40% - Accent6 7" xfId="1309"/>
    <cellStyle name="40% - Accent6 7 2" xfId="1310"/>
    <cellStyle name="40% - Accent6 8" xfId="1311"/>
    <cellStyle name="40% - Accent6 8 2" xfId="1312"/>
    <cellStyle name="40% - Accent6 9" xfId="1313"/>
    <cellStyle name="40% - Accent6 9 2" xfId="1314"/>
    <cellStyle name="6" xfId="1315"/>
    <cellStyle name="60% - Accent1 10" xfId="1316"/>
    <cellStyle name="60% - Accent1 11" xfId="1317"/>
    <cellStyle name="60% - Accent1 12" xfId="1318"/>
    <cellStyle name="60% - Accent1 13" xfId="1319"/>
    <cellStyle name="60% - Accent1 14" xfId="1320"/>
    <cellStyle name="60% - Accent1 15" xfId="1321"/>
    <cellStyle name="60% - Accent1 2" xfId="1322"/>
    <cellStyle name="60% - Accent1 2 2" xfId="1323"/>
    <cellStyle name="60% - Accent1 2 3" xfId="1324"/>
    <cellStyle name="60% - Accent1 2 4" xfId="1325"/>
    <cellStyle name="60% - Accent1 2 5" xfId="1326"/>
    <cellStyle name="60% - Accent1 2 6" xfId="1327"/>
    <cellStyle name="60% - Accent1 2 7" xfId="1328"/>
    <cellStyle name="60% - Accent1 2 8" xfId="1329"/>
    <cellStyle name="60% - Accent1 2 9" xfId="1330"/>
    <cellStyle name="60% - Accent1 3" xfId="1331"/>
    <cellStyle name="60% - Accent1 4" xfId="1332"/>
    <cellStyle name="60% - Accent1 5" xfId="1333"/>
    <cellStyle name="60% - Accent1 6" xfId="1334"/>
    <cellStyle name="60% - Accent1 7" xfId="1335"/>
    <cellStyle name="60% - Accent1 8" xfId="1336"/>
    <cellStyle name="60% - Accent1 9" xfId="1337"/>
    <cellStyle name="60% - Accent2 10" xfId="1338"/>
    <cellStyle name="60% - Accent2 11" xfId="1339"/>
    <cellStyle name="60% - Accent2 12" xfId="1340"/>
    <cellStyle name="60% - Accent2 13" xfId="1341"/>
    <cellStyle name="60% - Accent2 14" xfId="1342"/>
    <cellStyle name="60% - Accent2 15" xfId="1343"/>
    <cellStyle name="60% - Accent2 2" xfId="1344"/>
    <cellStyle name="60% - Accent2 2 2" xfId="1345"/>
    <cellStyle name="60% - Accent2 2 3" xfId="1346"/>
    <cellStyle name="60% - Accent2 2 4" xfId="1347"/>
    <cellStyle name="60% - Accent2 2 5" xfId="1348"/>
    <cellStyle name="60% - Accent2 2 6" xfId="1349"/>
    <cellStyle name="60% - Accent2 2 7" xfId="1350"/>
    <cellStyle name="60% - Accent2 2 8" xfId="1351"/>
    <cellStyle name="60% - Accent2 2 9" xfId="1352"/>
    <cellStyle name="60% - Accent2 3" xfId="1353"/>
    <cellStyle name="60% - Accent2 4" xfId="1354"/>
    <cellStyle name="60% - Accent2 5" xfId="1355"/>
    <cellStyle name="60% - Accent2 6" xfId="1356"/>
    <cellStyle name="60% - Accent2 7" xfId="1357"/>
    <cellStyle name="60% - Accent2 8" xfId="1358"/>
    <cellStyle name="60% - Accent2 9" xfId="1359"/>
    <cellStyle name="60% - Accent3 10" xfId="1360"/>
    <cellStyle name="60% - Accent3 11" xfId="1361"/>
    <cellStyle name="60% - Accent3 12" xfId="1362"/>
    <cellStyle name="60% - Accent3 13" xfId="1363"/>
    <cellStyle name="60% - Accent3 14" xfId="1364"/>
    <cellStyle name="60% - Accent3 15" xfId="1365"/>
    <cellStyle name="60% - Accent3 2" xfId="1366"/>
    <cellStyle name="60% - Accent3 2 2" xfId="1367"/>
    <cellStyle name="60% - Accent3 2 3" xfId="1368"/>
    <cellStyle name="60% - Accent3 2 4" xfId="1369"/>
    <cellStyle name="60% - Accent3 2 5" xfId="1370"/>
    <cellStyle name="60% - Accent3 2 6" xfId="1371"/>
    <cellStyle name="60% - Accent3 2 7" xfId="1372"/>
    <cellStyle name="60% - Accent3 2 8" xfId="1373"/>
    <cellStyle name="60% - Accent3 2 9" xfId="1374"/>
    <cellStyle name="60% - Accent3 3" xfId="1375"/>
    <cellStyle name="60% - Accent3 4" xfId="1376"/>
    <cellStyle name="60% - Accent3 5" xfId="1377"/>
    <cellStyle name="60% - Accent3 6" xfId="1378"/>
    <cellStyle name="60% - Accent3 7" xfId="1379"/>
    <cellStyle name="60% - Accent3 8" xfId="1380"/>
    <cellStyle name="60% - Accent3 9" xfId="1381"/>
    <cellStyle name="60% - Accent4 10" xfId="1382"/>
    <cellStyle name="60% - Accent4 11" xfId="1383"/>
    <cellStyle name="60% - Accent4 12" xfId="1384"/>
    <cellStyle name="60% - Accent4 13" xfId="1385"/>
    <cellStyle name="60% - Accent4 14" xfId="1386"/>
    <cellStyle name="60% - Accent4 15" xfId="1387"/>
    <cellStyle name="60% - Accent4 2" xfId="1388"/>
    <cellStyle name="60% - Accent4 2 2" xfId="1389"/>
    <cellStyle name="60% - Accent4 2 3" xfId="1390"/>
    <cellStyle name="60% - Accent4 2 4" xfId="1391"/>
    <cellStyle name="60% - Accent4 2 5" xfId="1392"/>
    <cellStyle name="60% - Accent4 2 6" xfId="1393"/>
    <cellStyle name="60% - Accent4 2 7" xfId="1394"/>
    <cellStyle name="60% - Accent4 2 8" xfId="1395"/>
    <cellStyle name="60% - Accent4 2 9" xfId="1396"/>
    <cellStyle name="60% - Accent4 3" xfId="1397"/>
    <cellStyle name="60% - Accent4 4" xfId="1398"/>
    <cellStyle name="60% - Accent4 5" xfId="1399"/>
    <cellStyle name="60% - Accent4 6" xfId="1400"/>
    <cellStyle name="60% - Accent4 7" xfId="1401"/>
    <cellStyle name="60% - Accent4 8" xfId="1402"/>
    <cellStyle name="60% - Accent4 9" xfId="1403"/>
    <cellStyle name="60% - Accent5 10" xfId="1404"/>
    <cellStyle name="60% - Accent5 11" xfId="1405"/>
    <cellStyle name="60% - Accent5 12" xfId="1406"/>
    <cellStyle name="60% - Accent5 13" xfId="1407"/>
    <cellStyle name="60% - Accent5 14" xfId="1408"/>
    <cellStyle name="60% - Accent5 15" xfId="1409"/>
    <cellStyle name="60% - Accent5 2" xfId="1410"/>
    <cellStyle name="60% - Accent5 2 2" xfId="1411"/>
    <cellStyle name="60% - Accent5 2 3" xfId="1412"/>
    <cellStyle name="60% - Accent5 2 4" xfId="1413"/>
    <cellStyle name="60% - Accent5 2 5" xfId="1414"/>
    <cellStyle name="60% - Accent5 2 6" xfId="1415"/>
    <cellStyle name="60% - Accent5 2 7" xfId="1416"/>
    <cellStyle name="60% - Accent5 2 8" xfId="1417"/>
    <cellStyle name="60% - Accent5 2 9" xfId="1418"/>
    <cellStyle name="60% - Accent5 3" xfId="1419"/>
    <cellStyle name="60% - Accent5 4" xfId="1420"/>
    <cellStyle name="60% - Accent5 5" xfId="1421"/>
    <cellStyle name="60% - Accent5 6" xfId="1422"/>
    <cellStyle name="60% - Accent5 7" xfId="1423"/>
    <cellStyle name="60% - Accent5 8" xfId="1424"/>
    <cellStyle name="60% - Accent5 9" xfId="1425"/>
    <cellStyle name="60% - Accent6 10" xfId="1426"/>
    <cellStyle name="60% - Accent6 11" xfId="1427"/>
    <cellStyle name="60% - Accent6 12" xfId="1428"/>
    <cellStyle name="60% - Accent6 13" xfId="1429"/>
    <cellStyle name="60% - Accent6 14" xfId="1430"/>
    <cellStyle name="60% - Accent6 15" xfId="1431"/>
    <cellStyle name="60% - Accent6 2" xfId="1432"/>
    <cellStyle name="60% - Accent6 2 2" xfId="1433"/>
    <cellStyle name="60% - Accent6 2 3" xfId="1434"/>
    <cellStyle name="60% - Accent6 2 4" xfId="1435"/>
    <cellStyle name="60% - Accent6 2 5" xfId="1436"/>
    <cellStyle name="60% - Accent6 2 6" xfId="1437"/>
    <cellStyle name="60% - Accent6 2 7" xfId="1438"/>
    <cellStyle name="60% - Accent6 2 8" xfId="1439"/>
    <cellStyle name="60% - Accent6 2 9" xfId="1440"/>
    <cellStyle name="60% - Accent6 3" xfId="1441"/>
    <cellStyle name="60% - Accent6 4" xfId="1442"/>
    <cellStyle name="60% - Accent6 5" xfId="1443"/>
    <cellStyle name="60% - Accent6 6" xfId="1444"/>
    <cellStyle name="60% - Accent6 7" xfId="1445"/>
    <cellStyle name="60% - Accent6 8" xfId="1446"/>
    <cellStyle name="60% - Accent6 9" xfId="1447"/>
    <cellStyle name="A4 Small 210 x 297 mm" xfId="1448"/>
    <cellStyle name="Accent1 - 20%" xfId="1449"/>
    <cellStyle name="Accent1 - 40%" xfId="1450"/>
    <cellStyle name="Accent1 - 60%" xfId="1451"/>
    <cellStyle name="Accent1 10" xfId="1452"/>
    <cellStyle name="Accent1 11" xfId="1453"/>
    <cellStyle name="Accent1 12" xfId="1454"/>
    <cellStyle name="Accent1 13" xfId="1455"/>
    <cellStyle name="Accent1 14" xfId="1456"/>
    <cellStyle name="Accent1 15" xfId="1457"/>
    <cellStyle name="Accent1 2" xfId="1458"/>
    <cellStyle name="Accent1 2 2" xfId="1459"/>
    <cellStyle name="Accent1 2 3" xfId="1460"/>
    <cellStyle name="Accent1 2 4" xfId="1461"/>
    <cellStyle name="Accent1 2 5" xfId="1462"/>
    <cellStyle name="Accent1 2 6" xfId="1463"/>
    <cellStyle name="Accent1 2 7" xfId="1464"/>
    <cellStyle name="Accent1 2 8" xfId="1465"/>
    <cellStyle name="Accent1 2 9" xfId="1466"/>
    <cellStyle name="Accent1 3" xfId="1467"/>
    <cellStyle name="Accent1 4" xfId="1468"/>
    <cellStyle name="Accent1 5" xfId="1469"/>
    <cellStyle name="Accent1 6" xfId="1470"/>
    <cellStyle name="Accent1 7" xfId="1471"/>
    <cellStyle name="Accent1 8" xfId="1472"/>
    <cellStyle name="Accent1 9" xfId="1473"/>
    <cellStyle name="Accent2 - 20%" xfId="1474"/>
    <cellStyle name="Accent2 - 40%" xfId="1475"/>
    <cellStyle name="Accent2 - 60%" xfId="1476"/>
    <cellStyle name="Accent2 10" xfId="1477"/>
    <cellStyle name="Accent2 11" xfId="1478"/>
    <cellStyle name="Accent2 12" xfId="1479"/>
    <cellStyle name="Accent2 13" xfId="1480"/>
    <cellStyle name="Accent2 14" xfId="1481"/>
    <cellStyle name="Accent2 15" xfId="1482"/>
    <cellStyle name="Accent2 2" xfId="1483"/>
    <cellStyle name="Accent2 2 2" xfId="1484"/>
    <cellStyle name="Accent2 2 3" xfId="1485"/>
    <cellStyle name="Accent2 2 4" xfId="1486"/>
    <cellStyle name="Accent2 2 5" xfId="1487"/>
    <cellStyle name="Accent2 2 6" xfId="1488"/>
    <cellStyle name="Accent2 2 7" xfId="1489"/>
    <cellStyle name="Accent2 2 8" xfId="1490"/>
    <cellStyle name="Accent2 2 9" xfId="1491"/>
    <cellStyle name="Accent2 3" xfId="1492"/>
    <cellStyle name="Accent2 4" xfId="1493"/>
    <cellStyle name="Accent2 5" xfId="1494"/>
    <cellStyle name="Accent2 6" xfId="1495"/>
    <cellStyle name="Accent2 7" xfId="1496"/>
    <cellStyle name="Accent2 8" xfId="1497"/>
    <cellStyle name="Accent2 9" xfId="1498"/>
    <cellStyle name="Accent3 - 20%" xfId="1499"/>
    <cellStyle name="Accent3 - 40%" xfId="1500"/>
    <cellStyle name="Accent3 - 60%" xfId="1501"/>
    <cellStyle name="Accent3 10" xfId="1502"/>
    <cellStyle name="Accent3 11" xfId="1503"/>
    <cellStyle name="Accent3 12" xfId="1504"/>
    <cellStyle name="Accent3 13" xfId="1505"/>
    <cellStyle name="Accent3 14" xfId="1506"/>
    <cellStyle name="Accent3 15" xfId="1507"/>
    <cellStyle name="Accent3 2" xfId="1508"/>
    <cellStyle name="Accent3 2 2" xfId="1509"/>
    <cellStyle name="Accent3 2 3" xfId="1510"/>
    <cellStyle name="Accent3 2 4" xfId="1511"/>
    <cellStyle name="Accent3 2 5" xfId="1512"/>
    <cellStyle name="Accent3 2 6" xfId="1513"/>
    <cellStyle name="Accent3 2 7" xfId="1514"/>
    <cellStyle name="Accent3 2 8" xfId="1515"/>
    <cellStyle name="Accent3 2 9" xfId="1516"/>
    <cellStyle name="Accent3 3" xfId="1517"/>
    <cellStyle name="Accent3 4" xfId="1518"/>
    <cellStyle name="Accent3 5" xfId="1519"/>
    <cellStyle name="Accent3 6" xfId="1520"/>
    <cellStyle name="Accent3 7" xfId="1521"/>
    <cellStyle name="Accent3 8" xfId="1522"/>
    <cellStyle name="Accent3 9" xfId="1523"/>
    <cellStyle name="Accent4 - 20%" xfId="1524"/>
    <cellStyle name="Accent4 - 40%" xfId="1525"/>
    <cellStyle name="Accent4 - 60%" xfId="1526"/>
    <cellStyle name="Accent4 10" xfId="1527"/>
    <cellStyle name="Accent4 11" xfId="1528"/>
    <cellStyle name="Accent4 12" xfId="1529"/>
    <cellStyle name="Accent4 13" xfId="1530"/>
    <cellStyle name="Accent4 14" xfId="1531"/>
    <cellStyle name="Accent4 15" xfId="1532"/>
    <cellStyle name="Accent4 2" xfId="1533"/>
    <cellStyle name="Accent4 2 2" xfId="1534"/>
    <cellStyle name="Accent4 2 3" xfId="1535"/>
    <cellStyle name="Accent4 2 4" xfId="1536"/>
    <cellStyle name="Accent4 2 5" xfId="1537"/>
    <cellStyle name="Accent4 2 6" xfId="1538"/>
    <cellStyle name="Accent4 2 7" xfId="1539"/>
    <cellStyle name="Accent4 2 8" xfId="1540"/>
    <cellStyle name="Accent4 2 9" xfId="1541"/>
    <cellStyle name="Accent4 3" xfId="1542"/>
    <cellStyle name="Accent4 4" xfId="1543"/>
    <cellStyle name="Accent4 5" xfId="1544"/>
    <cellStyle name="Accent4 6" xfId="1545"/>
    <cellStyle name="Accent4 7" xfId="1546"/>
    <cellStyle name="Accent4 8" xfId="1547"/>
    <cellStyle name="Accent4 9" xfId="1548"/>
    <cellStyle name="Accent5 - 20%" xfId="1549"/>
    <cellStyle name="Accent5 - 40%" xfId="1550"/>
    <cellStyle name="Accent5 - 60%" xfId="1551"/>
    <cellStyle name="Accent5 10" xfId="1552"/>
    <cellStyle name="Accent5 11" xfId="1553"/>
    <cellStyle name="Accent5 12" xfId="1554"/>
    <cellStyle name="Accent5 13" xfId="1555"/>
    <cellStyle name="Accent5 14" xfId="1556"/>
    <cellStyle name="Accent5 15" xfId="1557"/>
    <cellStyle name="Accent5 2" xfId="1558"/>
    <cellStyle name="Accent5 2 2" xfId="1559"/>
    <cellStyle name="Accent5 2 3" xfId="1560"/>
    <cellStyle name="Accent5 2 4" xfId="1561"/>
    <cellStyle name="Accent5 2 5" xfId="1562"/>
    <cellStyle name="Accent5 2 6" xfId="1563"/>
    <cellStyle name="Accent5 2 7" xfId="1564"/>
    <cellStyle name="Accent5 2 8" xfId="1565"/>
    <cellStyle name="Accent5 2 9" xfId="1566"/>
    <cellStyle name="Accent5 3" xfId="1567"/>
    <cellStyle name="Accent5 4" xfId="1568"/>
    <cellStyle name="Accent5 5" xfId="1569"/>
    <cellStyle name="Accent5 6" xfId="1570"/>
    <cellStyle name="Accent5 7" xfId="1571"/>
    <cellStyle name="Accent5 8" xfId="1572"/>
    <cellStyle name="Accent5 9" xfId="1573"/>
    <cellStyle name="Accent6 - 20%" xfId="1574"/>
    <cellStyle name="Accent6 - 40%" xfId="1575"/>
    <cellStyle name="Accent6 - 60%" xfId="1576"/>
    <cellStyle name="Accent6 10" xfId="1577"/>
    <cellStyle name="Accent6 11" xfId="1578"/>
    <cellStyle name="Accent6 12" xfId="1579"/>
    <cellStyle name="Accent6 13" xfId="1580"/>
    <cellStyle name="Accent6 14" xfId="1581"/>
    <cellStyle name="Accent6 15" xfId="1582"/>
    <cellStyle name="Accent6 2" xfId="1583"/>
    <cellStyle name="Accent6 2 2" xfId="1584"/>
    <cellStyle name="Accent6 2 3" xfId="1585"/>
    <cellStyle name="Accent6 2 4" xfId="1586"/>
    <cellStyle name="Accent6 2 5" xfId="1587"/>
    <cellStyle name="Accent6 2 6" xfId="1588"/>
    <cellStyle name="Accent6 2 7" xfId="1589"/>
    <cellStyle name="Accent6 2 8" xfId="1590"/>
    <cellStyle name="Accent6 2 9" xfId="1591"/>
    <cellStyle name="Accent6 3" xfId="1592"/>
    <cellStyle name="Accent6 4" xfId="1593"/>
    <cellStyle name="Accent6 5" xfId="1594"/>
    <cellStyle name="Accent6 6" xfId="1595"/>
    <cellStyle name="Accent6 7" xfId="1596"/>
    <cellStyle name="Accent6 8" xfId="1597"/>
    <cellStyle name="Accent6 9" xfId="1598"/>
    <cellStyle name="Account" xfId="1599"/>
    <cellStyle name="ÅëÈ­ [0]_      " xfId="1600"/>
    <cellStyle name="AeE­ [0]_¿u°?" xfId="1601"/>
    <cellStyle name="ÅëÈ­ [0]_L601CPT" xfId="1602"/>
    <cellStyle name="ÅëÈ­_      " xfId="1603"/>
    <cellStyle name="AeE­_¿u°?" xfId="1604"/>
    <cellStyle name="ÅëÈ­_L601CPT" xfId="1605"/>
    <cellStyle name="AoA¤µCAo ¾EA½" xfId="1606"/>
    <cellStyle name="APPEAR" xfId="1607"/>
    <cellStyle name="arbres" xfId="1608"/>
    <cellStyle name="args.style" xfId="1609"/>
    <cellStyle name="ÄÞ¸¶ [0]_      " xfId="1610"/>
    <cellStyle name="AÞ¸¶ [0]_¿u°?" xfId="1611"/>
    <cellStyle name="ÄÞ¸¶ [0]_1" xfId="1612"/>
    <cellStyle name="AÞ¸¶ [0]_INQUIRY ¿?¾÷AßAø " xfId="1613"/>
    <cellStyle name="ÄÞ¸¶ [0]_L601CPT" xfId="1614"/>
    <cellStyle name="ÄÞ¸¶_      " xfId="1615"/>
    <cellStyle name="AÞ¸¶_¿u°?" xfId="1616"/>
    <cellStyle name="ÄÞ¸¶_1" xfId="1617"/>
    <cellStyle name="AÞ¸¶_INQUIRY ¿?¾÷AßAø " xfId="1618"/>
    <cellStyle name="ÄÞ¸¶_L601CPT" xfId="1619"/>
    <cellStyle name="AutoFormat Options" xfId="1620"/>
    <cellStyle name="Bad 10" xfId="1621"/>
    <cellStyle name="Bad 11" xfId="1622"/>
    <cellStyle name="Bad 12" xfId="1623"/>
    <cellStyle name="Bad 13" xfId="1624"/>
    <cellStyle name="Bad 14" xfId="1625"/>
    <cellStyle name="Bad 15" xfId="1626"/>
    <cellStyle name="Bad 2" xfId="1627"/>
    <cellStyle name="Bad 2 2" xfId="1628"/>
    <cellStyle name="Bad 2 3" xfId="1629"/>
    <cellStyle name="Bad 2 4" xfId="1630"/>
    <cellStyle name="Bad 2 5" xfId="1631"/>
    <cellStyle name="Bad 2 6" xfId="1632"/>
    <cellStyle name="Bad 2 7" xfId="1633"/>
    <cellStyle name="Bad 2 8" xfId="1634"/>
    <cellStyle name="Bad 2 9" xfId="1635"/>
    <cellStyle name="Bad 3" xfId="1636"/>
    <cellStyle name="Bad 4" xfId="1637"/>
    <cellStyle name="Bad 5" xfId="1638"/>
    <cellStyle name="Bad 6" xfId="1639"/>
    <cellStyle name="Bad 7" xfId="1640"/>
    <cellStyle name="Bad 8" xfId="1641"/>
    <cellStyle name="Bad 9" xfId="1642"/>
    <cellStyle name="Bangchu" xfId="1643"/>
    <cellStyle name="BKWmas" xfId="1644"/>
    <cellStyle name="blue" xfId="1645"/>
    <cellStyle name="Body" xfId="1646"/>
    <cellStyle name="Brand Label" xfId="1647"/>
    <cellStyle name="Budget" xfId="1648"/>
    <cellStyle name="C?AØ_¿?¾÷CoE² " xfId="1649"/>
    <cellStyle name="Ç¥ÁØ_      " xfId="1650"/>
    <cellStyle name="C￥AØ_¿μ¾÷CoE² " xfId="1651"/>
    <cellStyle name="Ç¥ÁØ_±¸¹Ì´ëÃ¥" xfId="1652"/>
    <cellStyle name="C￥AØ_Sheet1_¿μ¾÷CoE² " xfId="1653"/>
    <cellStyle name="Calc Currency (0)" xfId="1654"/>
    <cellStyle name="Calc Currency (2)" xfId="1655"/>
    <cellStyle name="Calc Percent (0)" xfId="1656"/>
    <cellStyle name="Calc Percent (1)" xfId="1657"/>
    <cellStyle name="Calc Percent (2)" xfId="1658"/>
    <cellStyle name="Calc Units (0)" xfId="1659"/>
    <cellStyle name="Calc Units (1)" xfId="1660"/>
    <cellStyle name="Calc Units (2)" xfId="1661"/>
    <cellStyle name="Calculation 10" xfId="1662"/>
    <cellStyle name="Calculation 11" xfId="1663"/>
    <cellStyle name="Calculation 12" xfId="1664"/>
    <cellStyle name="Calculation 13" xfId="1665"/>
    <cellStyle name="Calculation 14" xfId="1666"/>
    <cellStyle name="Calculation 15" xfId="1667"/>
    <cellStyle name="Calculation 2" xfId="1668"/>
    <cellStyle name="Calculation 2 2" xfId="1669"/>
    <cellStyle name="Calculation 2 3" xfId="1670"/>
    <cellStyle name="Calculation 2 4" xfId="1671"/>
    <cellStyle name="Calculation 2 5" xfId="1672"/>
    <cellStyle name="Calculation 2 6" xfId="1673"/>
    <cellStyle name="Calculation 2 7" xfId="1674"/>
    <cellStyle name="Calculation 2 8" xfId="1675"/>
    <cellStyle name="Calculation 2 9" xfId="1676"/>
    <cellStyle name="Calculation 3" xfId="1677"/>
    <cellStyle name="Calculation 4" xfId="1678"/>
    <cellStyle name="Calculation 5" xfId="1679"/>
    <cellStyle name="Calculation 6" xfId="1680"/>
    <cellStyle name="Calculation 7" xfId="1681"/>
    <cellStyle name="Calculation 8" xfId="1682"/>
    <cellStyle name="Calculation 9" xfId="1683"/>
    <cellStyle name="category" xfId="1684"/>
    <cellStyle name="C℀" xfId="1685"/>
    <cellStyle name="CC1" xfId="1686"/>
    <cellStyle name="CC2" xfId="1687"/>
    <cellStyle name="CC2 2" xfId="1688"/>
    <cellStyle name="Centered Heading" xfId="1689"/>
    <cellStyle name="Cerrency_Sheet2_XANGDAU" xfId="1690"/>
    <cellStyle name="Change A&amp;ll" xfId="1691"/>
    <cellStyle name="Change A&amp;ll 2" xfId="1692"/>
    <cellStyle name="chchuyen" xfId="1693"/>
    <cellStyle name="chchuyen 2" xfId="1694"/>
    <cellStyle name="Check Cell 10" xfId="1695"/>
    <cellStyle name="Check Cell 11" xfId="1696"/>
    <cellStyle name="Check Cell 12" xfId="1697"/>
    <cellStyle name="Check Cell 13" xfId="1698"/>
    <cellStyle name="Check Cell 14" xfId="1699"/>
    <cellStyle name="Check Cell 15" xfId="1700"/>
    <cellStyle name="Check Cell 2" xfId="1701"/>
    <cellStyle name="Check Cell 2 2" xfId="1702"/>
    <cellStyle name="Check Cell 2 3" xfId="1703"/>
    <cellStyle name="Check Cell 2 4" xfId="1704"/>
    <cellStyle name="Check Cell 2 5" xfId="1705"/>
    <cellStyle name="Check Cell 2 6" xfId="1706"/>
    <cellStyle name="Check Cell 2 7" xfId="1707"/>
    <cellStyle name="Check Cell 2 8" xfId="1708"/>
    <cellStyle name="Check Cell 2 9" xfId="1709"/>
    <cellStyle name="Check Cell 3" xfId="1710"/>
    <cellStyle name="Check Cell 4" xfId="1711"/>
    <cellStyle name="Check Cell 5" xfId="1712"/>
    <cellStyle name="Check Cell 6" xfId="1713"/>
    <cellStyle name="Check Cell 7" xfId="1714"/>
    <cellStyle name="Check Cell 8" xfId="1715"/>
    <cellStyle name="Check Cell 9" xfId="1716"/>
    <cellStyle name="Chi phÝ kh¸c_Book1" xfId="1717"/>
    <cellStyle name="chu" xfId="1718"/>
    <cellStyle name="CHUONG" xfId="1719"/>
    <cellStyle name="Col Heads" xfId="1720"/>
    <cellStyle name="Column Header" xfId="1721"/>
    <cellStyle name="Column_Title" xfId="1722"/>
    <cellStyle name="Comma" xfId="1" builtinId="3"/>
    <cellStyle name="Comma  - Style1" xfId="1723"/>
    <cellStyle name="Comma  - Style2" xfId="1724"/>
    <cellStyle name="Comma  - Style3" xfId="1725"/>
    <cellStyle name="Comma  - Style4" xfId="1726"/>
    <cellStyle name="Comma  - Style5" xfId="1727"/>
    <cellStyle name="Comma  - Style6" xfId="1728"/>
    <cellStyle name="Comma  - Style7" xfId="1729"/>
    <cellStyle name="Comma  - Style8" xfId="1730"/>
    <cellStyle name="Comma %" xfId="1731"/>
    <cellStyle name="Comma [ ,]" xfId="1732"/>
    <cellStyle name="Comma [0] 2" xfId="1733"/>
    <cellStyle name="Comma [0] 2 2" xfId="1734"/>
    <cellStyle name="Comma [0],left" xfId="1735"/>
    <cellStyle name="Comma [0],right" xfId="1736"/>
    <cellStyle name="Comma [0]0" xfId="1737"/>
    <cellStyle name="Comma [00]" xfId="1738"/>
    <cellStyle name="Comma 0.0" xfId="1739"/>
    <cellStyle name="Comma 0.0%" xfId="1740"/>
    <cellStyle name="Comma 0.00" xfId="1741"/>
    <cellStyle name="Comma 0.00%" xfId="1742"/>
    <cellStyle name="Comma 0.000" xfId="1743"/>
    <cellStyle name="Comma 0.000%" xfId="1744"/>
    <cellStyle name="Comma 10" xfId="1745"/>
    <cellStyle name="Comma 10 2" xfId="1746"/>
    <cellStyle name="Comma 11" xfId="1747"/>
    <cellStyle name="Comma 12" xfId="1748"/>
    <cellStyle name="Comma 13" xfId="1749"/>
    <cellStyle name="Comma 13 2" xfId="1750"/>
    <cellStyle name="Comma 14" xfId="1751"/>
    <cellStyle name="Comma 14 2" xfId="1752"/>
    <cellStyle name="Comma 14 3" xfId="1753"/>
    <cellStyle name="Comma 15" xfId="1754"/>
    <cellStyle name="Comma 16" xfId="1755"/>
    <cellStyle name="Comma 16 2" xfId="1756"/>
    <cellStyle name="Comma 17" xfId="1757"/>
    <cellStyle name="Comma 17 2" xfId="1758"/>
    <cellStyle name="Comma 18" xfId="1759"/>
    <cellStyle name="Comma 18 2" xfId="1760"/>
    <cellStyle name="Comma 19" xfId="1761"/>
    <cellStyle name="Comma 2" xfId="5"/>
    <cellStyle name="Comma 2 2" xfId="1762"/>
    <cellStyle name="Comma 2 2 2" xfId="1763"/>
    <cellStyle name="Comma 2 2_1311  thang 01-2009" xfId="1764"/>
    <cellStyle name="Comma 2 3" xfId="1765"/>
    <cellStyle name="Comma 2 4" xfId="1766"/>
    <cellStyle name="Comma 2 5" xfId="1767"/>
    <cellStyle name="Comma 2_1311  thang 01-2009" xfId="1768"/>
    <cellStyle name="Comma 20" xfId="1769"/>
    <cellStyle name="Comma 21" xfId="1770"/>
    <cellStyle name="Comma 22" xfId="1771"/>
    <cellStyle name="Comma 23" xfId="1772"/>
    <cellStyle name="Comma 25" xfId="1773"/>
    <cellStyle name="Comma 3" xfId="1774"/>
    <cellStyle name="Comma 3 2" xfId="1775"/>
    <cellStyle name="Comma 4" xfId="1776"/>
    <cellStyle name="Comma 5" xfId="1777"/>
    <cellStyle name="Comma 5 2" xfId="1778"/>
    <cellStyle name="Comma 6" xfId="1779"/>
    <cellStyle name="Comma 7" xfId="1780"/>
    <cellStyle name="Comma 8" xfId="1781"/>
    <cellStyle name="Comma 8 2" xfId="1782"/>
    <cellStyle name="Comma 9" xfId="1783"/>
    <cellStyle name="Comma 9 2" xfId="1784"/>
    <cellStyle name="Comma 9 3" xfId="1785"/>
    <cellStyle name="comma zerodec" xfId="1786"/>
    <cellStyle name="Comma,0" xfId="1787"/>
    <cellStyle name="Comma,1" xfId="1788"/>
    <cellStyle name="Comma,2" xfId="1789"/>
    <cellStyle name="Comma,left" xfId="1790"/>
    <cellStyle name="Comma,right" xfId="1791"/>
    <cellStyle name="Comma0" xfId="1792"/>
    <cellStyle name="Company Name" xfId="1793"/>
    <cellStyle name="computed cell" xfId="1794"/>
    <cellStyle name="cong" xfId="1795"/>
    <cellStyle name="Content" xfId="1796"/>
    <cellStyle name="Copied" xfId="1797"/>
    <cellStyle name="COST1" xfId="1798"/>
    <cellStyle name="CR Comma" xfId="1799"/>
    <cellStyle name="CR Currency" xfId="1800"/>
    <cellStyle name="Credit" xfId="1801"/>
    <cellStyle name="Credit subtotal" xfId="1802"/>
    <cellStyle name="Credit Total" xfId="1803"/>
    <cellStyle name="Cࡵrrency_Sheet1_PRODUCTĠ" xfId="1804"/>
    <cellStyle name="CT1" xfId="1805"/>
    <cellStyle name="CT2" xfId="1806"/>
    <cellStyle name="CT4" xfId="1807"/>
    <cellStyle name="CT5" xfId="1808"/>
    <cellStyle name="ct7" xfId="1809"/>
    <cellStyle name="ct8" xfId="1810"/>
    <cellStyle name="cth1" xfId="1811"/>
    <cellStyle name="Cthuc" xfId="1812"/>
    <cellStyle name="Cthuc1" xfId="1813"/>
    <cellStyle name="Curråncy [0]_FCST_RESULTS" xfId="1814"/>
    <cellStyle name="Currency %" xfId="1815"/>
    <cellStyle name="Currency (0.00)" xfId="1816"/>
    <cellStyle name="Currency [0]ßmud plant bolted_RESULTS" xfId="1817"/>
    <cellStyle name="Currency [00]" xfId="1818"/>
    <cellStyle name="Currency 0.0" xfId="1819"/>
    <cellStyle name="Currency 0.0%" xfId="1820"/>
    <cellStyle name="Currency 0.00" xfId="1821"/>
    <cellStyle name="Currency 0.00%" xfId="1822"/>
    <cellStyle name="Currency 0.000" xfId="1823"/>
    <cellStyle name="Currency 0.000%" xfId="1824"/>
    <cellStyle name="Currency 2" xfId="1825"/>
    <cellStyle name="Currency![0]_FCSt (2)" xfId="1826"/>
    <cellStyle name="Currency,0" xfId="1827"/>
    <cellStyle name="Currency,2" xfId="1828"/>
    <cellStyle name="Currency0" xfId="1829"/>
    <cellStyle name="Currency1" xfId="1830"/>
    <cellStyle name="custom" xfId="1831"/>
    <cellStyle name="d" xfId="1832"/>
    <cellStyle name="d%" xfId="1833"/>
    <cellStyle name="d_bao cao tinh hinh chuyen nhuong nha dau tu han che chuyen nhuong" xfId="1834"/>
    <cellStyle name="d_DS nop DMua RAL" xfId="1835"/>
    <cellStyle name="d_GUI TT" xfId="1836"/>
    <cellStyle name="d_OANH" xfId="1837"/>
    <cellStyle name="d1" xfId="1838"/>
    <cellStyle name="Dan" xfId="1839"/>
    <cellStyle name="Data" xfId="1840"/>
    <cellStyle name="Date" xfId="1841"/>
    <cellStyle name="date 2" xfId="1842"/>
    <cellStyle name="Date Short" xfId="1843"/>
    <cellStyle name="Date_A22 - Marble Mountain-MS171207" xfId="1844"/>
    <cellStyle name="DAUDE" xfId="1845"/>
    <cellStyle name="Debit" xfId="1846"/>
    <cellStyle name="Debit subtotal" xfId="1847"/>
    <cellStyle name="Debit Total" xfId="1848"/>
    <cellStyle name="DELTA" xfId="1849"/>
    <cellStyle name="Dezimal [0]_68574_Materialbedarfsliste" xfId="1850"/>
    <cellStyle name="Dezimal_68574_Materialbedarfsliste" xfId="1851"/>
    <cellStyle name="Dollar (zero dec)" xfId="1852"/>
    <cellStyle name="Dziesi?tny [0]_Invoices2001Slovakia" xfId="1853"/>
    <cellStyle name="Dziesi?tny_Invoices2001Slovakia" xfId="1854"/>
    <cellStyle name="Dziesiętny [0]_D" xfId="1855"/>
    <cellStyle name="Dziesietny [0]_Invoices2001Slovakia" xfId="1856"/>
    <cellStyle name="Dziesiętny [0]_Invoices2001Slovakia" xfId="1857"/>
    <cellStyle name="Dziesietny [0]_Invoices2001Slovakia_01_Nha so 1_Dien" xfId="1858"/>
    <cellStyle name="Dziesiętny [0]_Invoices2001Slovakia_01_Nha so 1_Dien" xfId="1859"/>
    <cellStyle name="Dziesietny [0]_Invoices2001Slovakia_10_Nha so 10_Dien1" xfId="1860"/>
    <cellStyle name="Dziesiętny [0]_Invoices2001Slovakia_10_Nha so 10_Dien1" xfId="1861"/>
    <cellStyle name="Dziesietny [0]_Invoices2001Slovakia_Agri 06 - SAD for 2006 - V1" xfId="1862"/>
    <cellStyle name="Dziesiętny [0]_Invoices2001Slovakia_Book1" xfId="1863"/>
    <cellStyle name="Dziesietny [0]_Invoices2001Slovakia_Book1_1" xfId="1864"/>
    <cellStyle name="Dziesiętny [0]_Invoices2001Slovakia_Book1_1" xfId="1865"/>
    <cellStyle name="Dziesietny [0]_Invoices2001Slovakia_Book1_1_Book1" xfId="1866"/>
    <cellStyle name="Dziesiętny [0]_Invoices2001Slovakia_Book1_1_Book1" xfId="1867"/>
    <cellStyle name="Dziesietny [0]_Invoices2001Slovakia_Book1_2" xfId="1868"/>
    <cellStyle name="Dziesiętny [0]_Invoices2001Slovakia_Book1_2" xfId="1869"/>
    <cellStyle name="Dziesietny [0]_Invoices2001Slovakia_Book1_3" xfId="1870"/>
    <cellStyle name="Dziesiętny [0]_Invoices2001Slovakia_Book1_FIR0015-A5-Master lead sheet 311208" xfId="1871"/>
    <cellStyle name="Dziesietny [0]_Invoices2001Slovakia_Book1_FPTS-MLS-311007-Final" xfId="1872"/>
    <cellStyle name="Dziesiętny [0]_Invoices2001Slovakia_Book1_FPTS-MLS-311007-Final" xfId="1873"/>
    <cellStyle name="Dziesietny [0]_Invoices2001Slovakia_DT d-uong" xfId="1874"/>
    <cellStyle name="Dziesiętny [0]_Invoices2001Slovakia_FIR0015-A5-Master lead sheet 311208" xfId="1875"/>
    <cellStyle name="Dziesietny [0]_Invoices2001Slovakia_NHA de xe nguyen du" xfId="1876"/>
    <cellStyle name="Dziesiętny [0]_Invoices2001Slovakia_NHA de xe nguyen du" xfId="1877"/>
    <cellStyle name="Dziesietny [0]_Invoices2001Slovakia_Nhalamviec VTC(25-1-05)" xfId="1878"/>
    <cellStyle name="Dziesiętny [0]_Invoices2001Slovakia_Nhalamviec VTC(25-1-05)" xfId="1879"/>
    <cellStyle name="Dziesietny [0]_Invoices2001Slovakia_Nhalamviec VTC(25-1-05)_FIR0015-A5-Master lead sheet 311208" xfId="1880"/>
    <cellStyle name="Dziesiętny [0]_Invoices2001Slovakia_Nhalamviec VTC(25-1-05)_FIR0015-A5-Master lead sheet 311208" xfId="1881"/>
    <cellStyle name="Dziesietny [0]_Invoices2001Slovakia_Nhalamviec VTC(25-1-05)_FPTS-MLS-311007-Final" xfId="1882"/>
    <cellStyle name="Dziesiętny [0]_Invoices2001Slovakia_Nhalamviec VTC(25-1-05)_FPTS-MLS-311007-Final" xfId="1883"/>
    <cellStyle name="Dziesietny [0]_Invoices2001Slovakia_Note to FS_F section" xfId="1884"/>
    <cellStyle name="Dziesiętny [0]_Invoices2001Slovakia_TDT quangngai" xfId="1885"/>
    <cellStyle name="Dziesietny [0]_Invoices2001Slovakia_TMDT(10-5-06)" xfId="1886"/>
    <cellStyle name="Dziesiętny [0]_Zeszyt1" xfId="1887"/>
    <cellStyle name="Dziesietny [0]_Zeszyt1_Book2" xfId="1888"/>
    <cellStyle name="Dziesiętny [0]_Zeszyt1_Book2" xfId="1889"/>
    <cellStyle name="Dziesietny [0]_Zeszyt1_Book2_1" xfId="1890"/>
    <cellStyle name="Dziesiętny [0]_Zeszyt1_Book2_1" xfId="1891"/>
    <cellStyle name="Dziesietny [0]_Zeszyt1_Camb calc2002_4_Rev 1508" xfId="1892"/>
    <cellStyle name="Dziesiętny [0]_Zeszyt1_Camb calc2002_4_Rev 1508" xfId="1893"/>
    <cellStyle name="Dziesiętny_D" xfId="1894"/>
    <cellStyle name="Dziesietny_Invoices2001Slovakia" xfId="1895"/>
    <cellStyle name="Dziesiętny_Invoices2001Slovakia" xfId="1896"/>
    <cellStyle name="Dziesietny_Invoices2001Slovakia_01_Nha so 1_Dien" xfId="1897"/>
    <cellStyle name="Dziesiętny_Invoices2001Slovakia_01_Nha so 1_Dien" xfId="1898"/>
    <cellStyle name="Dziesietny_Invoices2001Slovakia_10_Nha so 10_Dien1" xfId="1899"/>
    <cellStyle name="Dziesiętny_Invoices2001Slovakia_10_Nha so 10_Dien1" xfId="1900"/>
    <cellStyle name="Dziesietny_Invoices2001Slovakia_Agri 06 - SAD for 2006 - V1" xfId="1901"/>
    <cellStyle name="Dziesiętny_Invoices2001Slovakia_Book1" xfId="1902"/>
    <cellStyle name="Dziesietny_Invoices2001Slovakia_Book1_1" xfId="1903"/>
    <cellStyle name="Dziesiętny_Invoices2001Slovakia_Book1_1" xfId="1904"/>
    <cellStyle name="Dziesietny_Invoices2001Slovakia_Book1_1_Book1" xfId="1905"/>
    <cellStyle name="Dziesiętny_Invoices2001Slovakia_Book1_1_Book1" xfId="1906"/>
    <cellStyle name="Dziesietny_Invoices2001Slovakia_Book1_2" xfId="1907"/>
    <cellStyle name="Dziesiętny_Invoices2001Slovakia_Book1_2" xfId="1908"/>
    <cellStyle name="Dziesietny_Invoices2001Slovakia_Book1_3" xfId="1909"/>
    <cellStyle name="Dziesiętny_Invoices2001Slovakia_Book1_FIR0015-A5-Master lead sheet 311208" xfId="1910"/>
    <cellStyle name="Dziesietny_Invoices2001Slovakia_Book1_FPTS-MLS-311007-Final" xfId="1911"/>
    <cellStyle name="Dziesiętny_Invoices2001Slovakia_Book1_FPTS-MLS-311007-Final" xfId="1912"/>
    <cellStyle name="Dziesietny_Invoices2001Slovakia_DT d-uong" xfId="1913"/>
    <cellStyle name="Dziesiętny_Invoices2001Slovakia_FIR0015-A5-Master lead sheet 311208" xfId="1914"/>
    <cellStyle name="Dziesietny_Invoices2001Slovakia_NHA de xe nguyen du" xfId="1915"/>
    <cellStyle name="Dziesiętny_Invoices2001Slovakia_NHA de xe nguyen du" xfId="1916"/>
    <cellStyle name="Dziesietny_Invoices2001Slovakia_Nhalamviec VTC(25-1-05)" xfId="1917"/>
    <cellStyle name="Dziesiętny_Invoices2001Slovakia_Nhalamviec VTC(25-1-05)" xfId="1918"/>
    <cellStyle name="Dziesietny_Invoices2001Slovakia_Nhalamviec VTC(25-1-05)_FIR0015-A5-Master lead sheet 311208" xfId="1919"/>
    <cellStyle name="Dziesiętny_Invoices2001Slovakia_Nhalamviec VTC(25-1-05)_FIR0015-A5-Master lead sheet 311208" xfId="1920"/>
    <cellStyle name="Dziesietny_Invoices2001Slovakia_Nhalamviec VTC(25-1-05)_FPTS-MLS-311007-Final" xfId="1921"/>
    <cellStyle name="Dziesiętny_Invoices2001Slovakia_Nhalamviec VTC(25-1-05)_FPTS-MLS-311007-Final" xfId="1922"/>
    <cellStyle name="Dziesietny_Invoices2001Slovakia_Note to FS_F section" xfId="1923"/>
    <cellStyle name="Dziesiętny_Invoices2001Slovakia_TDT quangngai" xfId="1924"/>
    <cellStyle name="Dziesietny_Invoices2001Slovakia_TMDT(10-5-06)" xfId="1925"/>
    <cellStyle name="Dziesiętny_Zeszyt1" xfId="1926"/>
    <cellStyle name="Dziesietny_Zeszyt1_Book2" xfId="1927"/>
    <cellStyle name="Dziesiętny_Zeszyt1_Book2" xfId="1928"/>
    <cellStyle name="Dziesietny_Zeszyt1_Book2_1" xfId="1929"/>
    <cellStyle name="Dziesiętny_Zeszyt1_Book2_1" xfId="1930"/>
    <cellStyle name="Dziesietny_Zeszyt1_Camb calc2002_4_Rev 1508" xfId="1931"/>
    <cellStyle name="Dziesiętny_Zeszyt1_Camb calc2002_4_Rev 1508" xfId="1932"/>
    <cellStyle name="e" xfId="1933"/>
    <cellStyle name="E&amp;Y House" xfId="1934"/>
    <cellStyle name="Emphasis 1" xfId="1935"/>
    <cellStyle name="Emphasis 2" xfId="1936"/>
    <cellStyle name="Emphasis 3" xfId="1937"/>
    <cellStyle name="EN CO.," xfId="1938"/>
    <cellStyle name="Encabezado 2" xfId="1939"/>
    <cellStyle name="Enter Currency (0)" xfId="1940"/>
    <cellStyle name="Enter Currency (2)" xfId="1941"/>
    <cellStyle name="Enter Units (0)" xfId="1942"/>
    <cellStyle name="Enter Units (1)" xfId="1943"/>
    <cellStyle name="Enter Units (2)" xfId="1944"/>
    <cellStyle name="Entered" xfId="1945"/>
    <cellStyle name="Euro" xfId="1946"/>
    <cellStyle name="Euro 2" xfId="1947"/>
    <cellStyle name="Euro 2 2" xfId="1948"/>
    <cellStyle name="Euro 3" xfId="1949"/>
    <cellStyle name="Euro 4" xfId="1950"/>
    <cellStyle name="Euro_1311  thang 01-2009" xfId="1951"/>
    <cellStyle name="Explanatory Text 10" xfId="1952"/>
    <cellStyle name="Explanatory Text 11" xfId="1953"/>
    <cellStyle name="Explanatory Text 12" xfId="1954"/>
    <cellStyle name="Explanatory Text 13" xfId="1955"/>
    <cellStyle name="Explanatory Text 14" xfId="1956"/>
    <cellStyle name="Explanatory Text 15" xfId="1957"/>
    <cellStyle name="Explanatory Text 2" xfId="1958"/>
    <cellStyle name="Explanatory Text 2 2" xfId="1959"/>
    <cellStyle name="Explanatory Text 2 3" xfId="1960"/>
    <cellStyle name="Explanatory Text 2 4" xfId="1961"/>
    <cellStyle name="Explanatory Text 2 5" xfId="1962"/>
    <cellStyle name="Explanatory Text 2 6" xfId="1963"/>
    <cellStyle name="Explanatory Text 2 7" xfId="1964"/>
    <cellStyle name="Explanatory Text 2 8" xfId="1965"/>
    <cellStyle name="Explanatory Text 2 9" xfId="1966"/>
    <cellStyle name="Explanatory Text 3" xfId="1967"/>
    <cellStyle name="Explanatory Text 4" xfId="1968"/>
    <cellStyle name="Explanatory Text 5" xfId="1969"/>
    <cellStyle name="Explanatory Text 6" xfId="1970"/>
    <cellStyle name="Explanatory Text 7" xfId="1971"/>
    <cellStyle name="Explanatory Text 8" xfId="1972"/>
    <cellStyle name="Explanatory Text 9" xfId="1973"/>
    <cellStyle name="EYSheetHeader1" xfId="1974"/>
    <cellStyle name="EYtext" xfId="1975"/>
    <cellStyle name="Ezres [0]_Ausdruck" xfId="1976"/>
    <cellStyle name="Ezres_Ausdruck" xfId="1977"/>
    <cellStyle name="F" xfId="1978"/>
    <cellStyle name="f_ARK0089-09-MasterLeadsheet" xfId="1979"/>
    <cellStyle name="f_FIR0015-A5-Master lead sheet 311208" xfId="1980"/>
    <cellStyle name="f_MEG0036 - Salary - final" xfId="1981"/>
    <cellStyle name="f_Round VND thousand" xfId="1982"/>
    <cellStyle name="F2" xfId="1983"/>
    <cellStyle name="F3" xfId="1984"/>
    <cellStyle name="F4" xfId="1985"/>
    <cellStyle name="F5" xfId="1986"/>
    <cellStyle name="F6" xfId="1987"/>
    <cellStyle name="F7" xfId="1988"/>
    <cellStyle name="F8" xfId="1989"/>
    <cellStyle name="Filter Heading" xfId="1990"/>
    <cellStyle name="Filter Input Date" xfId="1991"/>
    <cellStyle name="Filter Input Text" xfId="1992"/>
    <cellStyle name="Filter Label" xfId="1993"/>
    <cellStyle name="Fixed" xfId="1994"/>
    <cellStyle name="ƒnƒCƒp[ƒŠƒ“ƒN" xfId="1995"/>
    <cellStyle name="Font" xfId="1996"/>
    <cellStyle name="gia" xfId="1997"/>
    <cellStyle name="GIA-MOI" xfId="1998"/>
    <cellStyle name="GIA-MOI 2" xfId="1999"/>
    <cellStyle name="Good 10" xfId="2000"/>
    <cellStyle name="Good 11" xfId="2001"/>
    <cellStyle name="Good 12" xfId="2002"/>
    <cellStyle name="Good 13" xfId="2003"/>
    <cellStyle name="Good 14" xfId="2004"/>
    <cellStyle name="Good 15" xfId="2005"/>
    <cellStyle name="Good 2" xfId="2006"/>
    <cellStyle name="Good 2 2" xfId="2007"/>
    <cellStyle name="Good 2 3" xfId="2008"/>
    <cellStyle name="Good 2 4" xfId="2009"/>
    <cellStyle name="Good 2 5" xfId="2010"/>
    <cellStyle name="Good 2 6" xfId="2011"/>
    <cellStyle name="Good 2 7" xfId="2012"/>
    <cellStyle name="Good 2 8" xfId="2013"/>
    <cellStyle name="Good 2 9" xfId="2014"/>
    <cellStyle name="Good 3" xfId="2015"/>
    <cellStyle name="Good 4" xfId="2016"/>
    <cellStyle name="Good 5" xfId="2017"/>
    <cellStyle name="Good 6" xfId="2018"/>
    <cellStyle name="Good 7" xfId="2019"/>
    <cellStyle name="Good 8" xfId="2020"/>
    <cellStyle name="Good 9" xfId="2021"/>
    <cellStyle name="Grey" xfId="2022"/>
    <cellStyle name="ha" xfId="2023"/>
    <cellStyle name="Head" xfId="2024"/>
    <cellStyle name="Head 1" xfId="2025"/>
    <cellStyle name="HEADER" xfId="2026"/>
    <cellStyle name="Header1" xfId="2027"/>
    <cellStyle name="Header-1-1" xfId="2028"/>
    <cellStyle name="Header2" xfId="2029"/>
    <cellStyle name="Heading" xfId="2030"/>
    <cellStyle name="Heading 1 10" xfId="2031"/>
    <cellStyle name="Heading 1 11" xfId="2032"/>
    <cellStyle name="Heading 1 12" xfId="2033"/>
    <cellStyle name="Heading 1 13" xfId="2034"/>
    <cellStyle name="Heading 1 14" xfId="2035"/>
    <cellStyle name="Heading 1 15" xfId="2036"/>
    <cellStyle name="Heading 1 2" xfId="2037"/>
    <cellStyle name="Heading 1 2 2" xfId="2038"/>
    <cellStyle name="Heading 1 2 3" xfId="2039"/>
    <cellStyle name="Heading 1 2 4" xfId="2040"/>
    <cellStyle name="Heading 1 2 5" xfId="2041"/>
    <cellStyle name="Heading 1 2 6" xfId="2042"/>
    <cellStyle name="Heading 1 2 7" xfId="2043"/>
    <cellStyle name="Heading 1 2 8" xfId="2044"/>
    <cellStyle name="Heading 1 2 9" xfId="2045"/>
    <cellStyle name="Heading 1 3" xfId="2046"/>
    <cellStyle name="Heading 1 4" xfId="2047"/>
    <cellStyle name="Heading 1 5" xfId="2048"/>
    <cellStyle name="Heading 1 6" xfId="2049"/>
    <cellStyle name="Heading 1 7" xfId="2050"/>
    <cellStyle name="Heading 1 8" xfId="2051"/>
    <cellStyle name="Heading 1 9" xfId="2052"/>
    <cellStyle name="Heading 2 10" xfId="2053"/>
    <cellStyle name="Heading 2 11" xfId="2054"/>
    <cellStyle name="Heading 2 12" xfId="2055"/>
    <cellStyle name="Heading 2 13" xfId="2056"/>
    <cellStyle name="Heading 2 14" xfId="2057"/>
    <cellStyle name="Heading 2 15" xfId="2058"/>
    <cellStyle name="Heading 2 2" xfId="2059"/>
    <cellStyle name="Heading 2 2 2" xfId="2060"/>
    <cellStyle name="Heading 2 2 3" xfId="2061"/>
    <cellStyle name="Heading 2 2 4" xfId="2062"/>
    <cellStyle name="Heading 2 2 5" xfId="2063"/>
    <cellStyle name="Heading 2 2 6" xfId="2064"/>
    <cellStyle name="Heading 2 2 7" xfId="2065"/>
    <cellStyle name="Heading 2 2 8" xfId="2066"/>
    <cellStyle name="Heading 2 2 9" xfId="2067"/>
    <cellStyle name="Heading 2 3" xfId="2068"/>
    <cellStyle name="Heading 2 4" xfId="2069"/>
    <cellStyle name="Heading 2 5" xfId="2070"/>
    <cellStyle name="Heading 2 6" xfId="2071"/>
    <cellStyle name="Heading 2 7" xfId="2072"/>
    <cellStyle name="Heading 2 8" xfId="2073"/>
    <cellStyle name="Heading 2 9" xfId="2074"/>
    <cellStyle name="Heading 3 10" xfId="2075"/>
    <cellStyle name="Heading 3 11" xfId="2076"/>
    <cellStyle name="Heading 3 12" xfId="2077"/>
    <cellStyle name="Heading 3 13" xfId="2078"/>
    <cellStyle name="Heading 3 14" xfId="2079"/>
    <cellStyle name="Heading 3 15" xfId="2080"/>
    <cellStyle name="Heading 3 2" xfId="2081"/>
    <cellStyle name="Heading 3 2 2" xfId="2082"/>
    <cellStyle name="Heading 3 2 3" xfId="2083"/>
    <cellStyle name="Heading 3 2 4" xfId="2084"/>
    <cellStyle name="Heading 3 2 5" xfId="2085"/>
    <cellStyle name="Heading 3 2 6" xfId="2086"/>
    <cellStyle name="Heading 3 2 7" xfId="2087"/>
    <cellStyle name="Heading 3 2 8" xfId="2088"/>
    <cellStyle name="Heading 3 2 9" xfId="2089"/>
    <cellStyle name="Heading 3 3" xfId="2090"/>
    <cellStyle name="Heading 3 4" xfId="2091"/>
    <cellStyle name="Heading 3 5" xfId="2092"/>
    <cellStyle name="Heading 3 6" xfId="2093"/>
    <cellStyle name="Heading 3 7" xfId="2094"/>
    <cellStyle name="Heading 3 8" xfId="2095"/>
    <cellStyle name="Heading 3 9" xfId="2096"/>
    <cellStyle name="Heading 4 10" xfId="2097"/>
    <cellStyle name="Heading 4 11" xfId="2098"/>
    <cellStyle name="Heading 4 12" xfId="2099"/>
    <cellStyle name="Heading 4 13" xfId="2100"/>
    <cellStyle name="Heading 4 14" xfId="2101"/>
    <cellStyle name="Heading 4 15" xfId="2102"/>
    <cellStyle name="Heading 4 2" xfId="2103"/>
    <cellStyle name="Heading 4 2 2" xfId="2104"/>
    <cellStyle name="Heading 4 2 3" xfId="2105"/>
    <cellStyle name="Heading 4 2 4" xfId="2106"/>
    <cellStyle name="Heading 4 2 5" xfId="2107"/>
    <cellStyle name="Heading 4 2 6" xfId="2108"/>
    <cellStyle name="Heading 4 2 7" xfId="2109"/>
    <cellStyle name="Heading 4 2 8" xfId="2110"/>
    <cellStyle name="Heading 4 2 9" xfId="2111"/>
    <cellStyle name="Heading 4 3" xfId="2112"/>
    <cellStyle name="Heading 4 4" xfId="2113"/>
    <cellStyle name="Heading 4 5" xfId="2114"/>
    <cellStyle name="Heading 4 6" xfId="2115"/>
    <cellStyle name="Heading 4 7" xfId="2116"/>
    <cellStyle name="Heading 4 8" xfId="2117"/>
    <cellStyle name="Heading 4 9" xfId="2118"/>
    <cellStyle name="Heading No Underline" xfId="2119"/>
    <cellStyle name="Heading With Underline" xfId="2120"/>
    <cellStyle name="Heading1" xfId="2121"/>
    <cellStyle name="Heading1 1" xfId="2122"/>
    <cellStyle name="Heading1_Agribank 2008 - Branch selection" xfId="2123"/>
    <cellStyle name="Heading2" xfId="2124"/>
    <cellStyle name="HEADINGS" xfId="2125"/>
    <cellStyle name="HEADINGSTOP" xfId="2126"/>
    <cellStyle name="headoption" xfId="2127"/>
    <cellStyle name="hidden" xfId="2128"/>
    <cellStyle name="HIDE" xfId="2129"/>
    <cellStyle name="HMRCalculated" xfId="2130"/>
    <cellStyle name="HMRInput" xfId="2131"/>
    <cellStyle name="Hoa-Scholl" xfId="2132"/>
    <cellStyle name="Hyperlink" xfId="2" builtinId="8"/>
    <cellStyle name="Hyperlink 2" xfId="2133"/>
    <cellStyle name="Hyperlink 3" xfId="2134"/>
    <cellStyle name="Hyperlink được Theo_ÿÿÿÿÿ" xfId="2135"/>
    <cellStyle name="i phÝ kh¸c_B¶ng 2" xfId="2136"/>
    <cellStyle name="I.3" xfId="2137"/>
    <cellStyle name="i·0" xfId="2138"/>
    <cellStyle name="ï-¾È»ê_BiÓu TB" xfId="2139"/>
    <cellStyle name="Îáû÷íûé_UPL-pers" xfId="2140"/>
    <cellStyle name="Indent" xfId="2141"/>
    <cellStyle name="Input [yellow]" xfId="2142"/>
    <cellStyle name="Input 10" xfId="2143"/>
    <cellStyle name="Input 11" xfId="2144"/>
    <cellStyle name="Input 12" xfId="2145"/>
    <cellStyle name="Input 13" xfId="2146"/>
    <cellStyle name="Input 14" xfId="2147"/>
    <cellStyle name="Input 15" xfId="2148"/>
    <cellStyle name="Input 2" xfId="2149"/>
    <cellStyle name="Input 2 2" xfId="2150"/>
    <cellStyle name="Input 2 3" xfId="2151"/>
    <cellStyle name="Input 2 4" xfId="2152"/>
    <cellStyle name="Input 2 5" xfId="2153"/>
    <cellStyle name="Input 2 6" xfId="2154"/>
    <cellStyle name="Input 2 7" xfId="2155"/>
    <cellStyle name="Input 2 8" xfId="2156"/>
    <cellStyle name="Input 2 9" xfId="2157"/>
    <cellStyle name="Input 3" xfId="2158"/>
    <cellStyle name="Input 4" xfId="2159"/>
    <cellStyle name="Input 5" xfId="2160"/>
    <cellStyle name="Input 6" xfId="2161"/>
    <cellStyle name="Input 7" xfId="2162"/>
    <cellStyle name="Input 8" xfId="2163"/>
    <cellStyle name="Input 9" xfId="2164"/>
    <cellStyle name="Input Cells" xfId="2165"/>
    <cellStyle name="invoice 8_g1" xfId="2166"/>
    <cellStyle name="k" xfId="2167"/>
    <cellStyle name="ke" xfId="2168"/>
    <cellStyle name="ke 2" xfId="2169"/>
    <cellStyle name="KENGANG" xfId="2170"/>
    <cellStyle name="KENGANG 2" xfId="2171"/>
    <cellStyle name="kh¸c_Bang Chi tieu" xfId="2172"/>
    <cellStyle name="khanh" xfId="2173"/>
    <cellStyle name="KHUNG" xfId="2174"/>
    <cellStyle name="KLBXUNG" xfId="2175"/>
    <cellStyle name="KLBXUNG 2" xfId="2176"/>
    <cellStyle name="Komma [0]_laroux" xfId="2177"/>
    <cellStyle name="Komma_laroux" xfId="2178"/>
    <cellStyle name="Latest Estimate" xfId="2179"/>
    <cellStyle name="Ledger 17 x 11 in" xfId="2180"/>
    <cellStyle name="lien" xfId="2181"/>
    <cellStyle name="Line" xfId="2182"/>
    <cellStyle name="Link Currency (0)" xfId="2183"/>
    <cellStyle name="Link Currency (2)" xfId="2184"/>
    <cellStyle name="Link Units (0)" xfId="2185"/>
    <cellStyle name="Link Units (1)" xfId="2186"/>
    <cellStyle name="Link Units (2)" xfId="2187"/>
    <cellStyle name="Linked Cell 10" xfId="2188"/>
    <cellStyle name="Linked Cell 11" xfId="2189"/>
    <cellStyle name="Linked Cell 12" xfId="2190"/>
    <cellStyle name="Linked Cell 13" xfId="2191"/>
    <cellStyle name="Linked Cell 14" xfId="2192"/>
    <cellStyle name="Linked Cell 15" xfId="2193"/>
    <cellStyle name="Linked Cell 2" xfId="2194"/>
    <cellStyle name="Linked Cell 2 2" xfId="2195"/>
    <cellStyle name="Linked Cell 2 3" xfId="2196"/>
    <cellStyle name="Linked Cell 2 4" xfId="2197"/>
    <cellStyle name="Linked Cell 2 5" xfId="2198"/>
    <cellStyle name="Linked Cell 2 6" xfId="2199"/>
    <cellStyle name="Linked Cell 2 7" xfId="2200"/>
    <cellStyle name="Linked Cell 2 8" xfId="2201"/>
    <cellStyle name="Linked Cell 2 9" xfId="2202"/>
    <cellStyle name="Linked Cell 3" xfId="2203"/>
    <cellStyle name="Linked Cell 4" xfId="2204"/>
    <cellStyle name="Linked Cell 5" xfId="2205"/>
    <cellStyle name="Linked Cell 6" xfId="2206"/>
    <cellStyle name="Linked Cell 7" xfId="2207"/>
    <cellStyle name="Linked Cell 8" xfId="2208"/>
    <cellStyle name="Linked Cell 9" xfId="2209"/>
    <cellStyle name="Linked Cells" xfId="2210"/>
    <cellStyle name="List Heading Left Basic" xfId="2211"/>
    <cellStyle name="luc" xfId="2212"/>
    <cellStyle name="luc2" xfId="2213"/>
    <cellStyle name="macroname" xfId="2214"/>
    <cellStyle name="MARK" xfId="2215"/>
    <cellStyle name="mhd" xfId="2216"/>
    <cellStyle name="Millares [0]_2AV_M_M " xfId="2217"/>
    <cellStyle name="Millares_2AV_M_M " xfId="2218"/>
    <cellStyle name="Milliers [0]" xfId="2219"/>
    <cellStyle name="Milliers_      " xfId="2220"/>
    <cellStyle name="Model" xfId="2221"/>
    <cellStyle name="Moeda [0]_NEW VIP Flash Report Format" xfId="2222"/>
    <cellStyle name="Moeda_NEW VIP Flash Report Format" xfId="2223"/>
    <cellStyle name="moi" xfId="2224"/>
    <cellStyle name="Mon?aire [0]_      " xfId="2225"/>
    <cellStyle name="Mon?aire_      " xfId="2226"/>
    <cellStyle name="Moneda [0]_2AV_M_M " xfId="2227"/>
    <cellStyle name="Moneda_2AV_M_M " xfId="2228"/>
    <cellStyle name="Monétaire [0]" xfId="2229"/>
    <cellStyle name="Monetaire [0]_MADRID~1" xfId="2230"/>
    <cellStyle name="Monétaire [0]_TARIFFS DB" xfId="2231"/>
    <cellStyle name="Monétaire_      " xfId="2232"/>
    <cellStyle name="Monetaire_MADRID~1" xfId="2233"/>
    <cellStyle name="Monétaire_TARIFFS DB" xfId="2234"/>
    <cellStyle name="Mon้taire [0]_Performance" xfId="2235"/>
    <cellStyle name="Mon้taire_Performance" xfId="2236"/>
    <cellStyle name="multiple" xfId="2237"/>
    <cellStyle name="n" xfId="2238"/>
    <cellStyle name="n_bao cao tinh hinh chuyen nhuong nha dau tu han che chuyen nhuong" xfId="2239"/>
    <cellStyle name="n_Book1" xfId="2240"/>
    <cellStyle name="n_DS nop DMua RAL" xfId="2241"/>
    <cellStyle name="n_GUI TT" xfId="2242"/>
    <cellStyle name="N_Hthien ngoai-trong-WC 26.4.07" xfId="2243"/>
    <cellStyle name="N_Hthien ngoai-trong-WC 26.4.07 2" xfId="2244"/>
    <cellStyle name="n_OANH" xfId="2245"/>
    <cellStyle name="n_Rep-HQV1" xfId="2246"/>
    <cellStyle name="N_SAO KE DU NO 30.11.07-updated 13.12.07-v2" xfId="2247"/>
    <cellStyle name="N_SAO KE DU NO 30.11.07-updated 13.12.07-v2 2" xfId="2248"/>
    <cellStyle name="n1" xfId="2249"/>
    <cellStyle name="Neutral 10" xfId="2250"/>
    <cellStyle name="Neutral 11" xfId="2251"/>
    <cellStyle name="Neutral 12" xfId="2252"/>
    <cellStyle name="Neutral 13" xfId="2253"/>
    <cellStyle name="Neutral 14" xfId="2254"/>
    <cellStyle name="Neutral 15" xfId="2255"/>
    <cellStyle name="Neutral 2" xfId="2256"/>
    <cellStyle name="Neutral 2 2" xfId="2257"/>
    <cellStyle name="Neutral 2 3" xfId="2258"/>
    <cellStyle name="Neutral 2 4" xfId="2259"/>
    <cellStyle name="Neutral 2 5" xfId="2260"/>
    <cellStyle name="Neutral 2 6" xfId="2261"/>
    <cellStyle name="Neutral 2 7" xfId="2262"/>
    <cellStyle name="Neutral 2 8" xfId="2263"/>
    <cellStyle name="Neutral 2 9" xfId="2264"/>
    <cellStyle name="Neutral 3" xfId="2265"/>
    <cellStyle name="Neutral 4" xfId="2266"/>
    <cellStyle name="Neutral 5" xfId="2267"/>
    <cellStyle name="Neutral 6" xfId="2268"/>
    <cellStyle name="Neutral 7" xfId="2269"/>
    <cellStyle name="Neutral 8" xfId="2270"/>
    <cellStyle name="Neutral 9" xfId="2271"/>
    <cellStyle name="New" xfId="2272"/>
    <cellStyle name="New Times Roman" xfId="2273"/>
    <cellStyle name="no dec" xfId="2274"/>
    <cellStyle name="NoFill" xfId="2275"/>
    <cellStyle name="Non défini" xfId="2276"/>
    <cellStyle name="ÑONVÒ" xfId="2277"/>
    <cellStyle name="Normal" xfId="0" builtinId="0"/>
    <cellStyle name="Normal - Formatvorlage1" xfId="2278"/>
    <cellStyle name="Normal - Formatvorlage2" xfId="2279"/>
    <cellStyle name="Normal - Formatvorlage3" xfId="2280"/>
    <cellStyle name="Normal - Formatvorlage4" xfId="2281"/>
    <cellStyle name="Normal - Formatvorlage5" xfId="2282"/>
    <cellStyle name="Normal - Formatvorlage6" xfId="2283"/>
    <cellStyle name="Normal - Formatvorlage7" xfId="2284"/>
    <cellStyle name="Normal - Formatvorlage8" xfId="2285"/>
    <cellStyle name="Normal - Style1" xfId="2286"/>
    <cellStyle name="Normal - Style2" xfId="2287"/>
    <cellStyle name="Normal - Style3" xfId="2288"/>
    <cellStyle name="Normal - Style4" xfId="2289"/>
    <cellStyle name="Normal - Style5" xfId="2290"/>
    <cellStyle name="Normal - Style6" xfId="2291"/>
    <cellStyle name="Normal - Style7" xfId="2292"/>
    <cellStyle name="Normal - Style8" xfId="2293"/>
    <cellStyle name="Normal - 유형1" xfId="2294"/>
    <cellStyle name="Normal 10" xfId="2295"/>
    <cellStyle name="Normal 10 2" xfId="2296"/>
    <cellStyle name="Normal 10 3" xfId="2297"/>
    <cellStyle name="Normal 11" xfId="2298"/>
    <cellStyle name="Normal 11 2" xfId="2299"/>
    <cellStyle name="Normal 12" xfId="2300"/>
    <cellStyle name="Normal 12 2" xfId="2301"/>
    <cellStyle name="Normal 13" xfId="2302"/>
    <cellStyle name="Normal 14" xfId="2303"/>
    <cellStyle name="Normal 15" xfId="2304"/>
    <cellStyle name="Normal 16" xfId="2305"/>
    <cellStyle name="Normal 17" xfId="2306"/>
    <cellStyle name="Normal 18" xfId="2307"/>
    <cellStyle name="Normal 19" xfId="2308"/>
    <cellStyle name="Normal 2" xfId="3"/>
    <cellStyle name="Normal 2 10" xfId="2309"/>
    <cellStyle name="Normal 2 10 2" xfId="2310"/>
    <cellStyle name="Normal 2 11" xfId="2311"/>
    <cellStyle name="Normal 2 11 2" xfId="2312"/>
    <cellStyle name="Normal 2 12" xfId="2313"/>
    <cellStyle name="Normal 2 12 2" xfId="2314"/>
    <cellStyle name="Normal 2 13" xfId="2315"/>
    <cellStyle name="Normal 2 13 2" xfId="2316"/>
    <cellStyle name="Normal 2 14" xfId="2317"/>
    <cellStyle name="Normal 2 14 2" xfId="2318"/>
    <cellStyle name="Normal 2 15" xfId="2319"/>
    <cellStyle name="Normal 2 15 2" xfId="2320"/>
    <cellStyle name="Normal 2 16" xfId="2321"/>
    <cellStyle name="Normal 2 17" xfId="2322"/>
    <cellStyle name="Normal 2 17 2" xfId="2323"/>
    <cellStyle name="Normal 2 18" xfId="2324"/>
    <cellStyle name="Normal 2 2" xfId="2325"/>
    <cellStyle name="Normal 2 2 2" xfId="2326"/>
    <cellStyle name="Normal 2 2 2 2" xfId="2327"/>
    <cellStyle name="Normal 2 2 3" xfId="2328"/>
    <cellStyle name="Normal 2 2 4" xfId="2329"/>
    <cellStyle name="Normal 2 2_1311  thang 01-2009" xfId="2330"/>
    <cellStyle name="Normal 2 3" xfId="2331"/>
    <cellStyle name="Normal 2 3 2" xfId="2332"/>
    <cellStyle name="Normal 2 4" xfId="2333"/>
    <cellStyle name="Normal 2 4 2" xfId="2334"/>
    <cellStyle name="Normal 2 5" xfId="2335"/>
    <cellStyle name="Normal 2 5 2" xfId="2336"/>
    <cellStyle name="Normal 2 6" xfId="2337"/>
    <cellStyle name="Normal 2 6 2" xfId="2338"/>
    <cellStyle name="Normal 2 7" xfId="2339"/>
    <cellStyle name="Normal 2 7 2" xfId="2340"/>
    <cellStyle name="Normal 2 8" xfId="2341"/>
    <cellStyle name="Normal 2 8 2" xfId="2342"/>
    <cellStyle name="Normal 2 9" xfId="2343"/>
    <cellStyle name="Normal 2 9 2" xfId="2344"/>
    <cellStyle name="Normal 2_Masan Food_3 Year &amp; YTD Oct" xfId="2345"/>
    <cellStyle name="Normal 20" xfId="2346"/>
    <cellStyle name="Normal 21" xfId="2347"/>
    <cellStyle name="Normal 22" xfId="2348"/>
    <cellStyle name="Normal 23" xfId="2349"/>
    <cellStyle name="Normal 24" xfId="2350"/>
    <cellStyle name="Normal 25" xfId="2351"/>
    <cellStyle name="Normal 25 2" xfId="2352"/>
    <cellStyle name="Normal 26" xfId="2353"/>
    <cellStyle name="Normal 27" xfId="2354"/>
    <cellStyle name="Normal 28" xfId="2355"/>
    <cellStyle name="Normal 29" xfId="2356"/>
    <cellStyle name="Normal 3" xfId="4"/>
    <cellStyle name="Normal 3 2" xfId="2357"/>
    <cellStyle name="Normal 3 2 2" xfId="2358"/>
    <cellStyle name="Normal 3 3" xfId="2359"/>
    <cellStyle name="Normal 3 3 2" xfId="2360"/>
    <cellStyle name="Normal 3 4" xfId="2361"/>
    <cellStyle name="Normal 3 5" xfId="2362"/>
    <cellStyle name="Normal 30" xfId="2363"/>
    <cellStyle name="Normal 31" xfId="2364"/>
    <cellStyle name="Normal 32" xfId="2365"/>
    <cellStyle name="Normal 33" xfId="2366"/>
    <cellStyle name="Normal 34" xfId="2367"/>
    <cellStyle name="Normal 35" xfId="2368"/>
    <cellStyle name="Normal 36" xfId="2369"/>
    <cellStyle name="Normal 37" xfId="2370"/>
    <cellStyle name="Normal 38" xfId="2371"/>
    <cellStyle name="Normal 39" xfId="2372"/>
    <cellStyle name="Normal 4" xfId="2373"/>
    <cellStyle name="Normal 4 2" xfId="2374"/>
    <cellStyle name="Normal 4 2 2" xfId="2375"/>
    <cellStyle name="Normal 4 3" xfId="2376"/>
    <cellStyle name="Normal 4 3 2" xfId="2377"/>
    <cellStyle name="Normal 4 4" xfId="2378"/>
    <cellStyle name="Normal 40" xfId="2379"/>
    <cellStyle name="Normal 5" xfId="2380"/>
    <cellStyle name="Normal 5 2" xfId="2381"/>
    <cellStyle name="Normal 5 2 2" xfId="2382"/>
    <cellStyle name="Normal 5 3" xfId="2383"/>
    <cellStyle name="Normal 6" xfId="2384"/>
    <cellStyle name="Normal 6 2" xfId="2385"/>
    <cellStyle name="Normal 7" xfId="2386"/>
    <cellStyle name="Normal 7 2" xfId="2387"/>
    <cellStyle name="Normal 7 2 2" xfId="2388"/>
    <cellStyle name="Normal 7 3" xfId="2389"/>
    <cellStyle name="Normal 7 3 2" xfId="2390"/>
    <cellStyle name="Normal 7 4" xfId="2391"/>
    <cellStyle name="Normal 8" xfId="2392"/>
    <cellStyle name="Normal 8 2" xfId="2393"/>
    <cellStyle name="Normal 8 2 2" xfId="2394"/>
    <cellStyle name="Normal 8 3" xfId="2395"/>
    <cellStyle name="Normal 9" xfId="2396"/>
    <cellStyle name="Normal 9 2" xfId="2397"/>
    <cellStyle name="Normal 9 2 2" xfId="2398"/>
    <cellStyle name="Normal 9 3" xfId="2399"/>
    <cellStyle name="Normál_ABS96 PLAN" xfId="2400"/>
    <cellStyle name="Normal0,000" xfId="2401"/>
    <cellStyle name="Normal1" xfId="2402"/>
    <cellStyle name="Normale_BP" xfId="2403"/>
    <cellStyle name="normální_A" xfId="2404"/>
    <cellStyle name="Normalny_Cennik obowiazuje od 06-08-2001 r (1)" xfId="2405"/>
    <cellStyle name="Normбl_Paramйter tбbla" xfId="2406"/>
    <cellStyle name="Note 10" xfId="2407"/>
    <cellStyle name="Note 10 2" xfId="2408"/>
    <cellStyle name="Note 11" xfId="2409"/>
    <cellStyle name="Note 11 2" xfId="2410"/>
    <cellStyle name="Note 12" xfId="2411"/>
    <cellStyle name="Note 12 2" xfId="2412"/>
    <cellStyle name="Note 13" xfId="2413"/>
    <cellStyle name="Note 13 2" xfId="2414"/>
    <cellStyle name="Note 14" xfId="2415"/>
    <cellStyle name="Note 14 2" xfId="2416"/>
    <cellStyle name="Note 15" xfId="2417"/>
    <cellStyle name="Note 15 2" xfId="2418"/>
    <cellStyle name="Note 2" xfId="2419"/>
    <cellStyle name="Note 2 10" xfId="2420"/>
    <cellStyle name="Note 2 2" xfId="2421"/>
    <cellStyle name="Note 2 2 2" xfId="2422"/>
    <cellStyle name="Note 2 3" xfId="2423"/>
    <cellStyle name="Note 2 3 2" xfId="2424"/>
    <cellStyle name="Note 2 4" xfId="2425"/>
    <cellStyle name="Note 2 4 2" xfId="2426"/>
    <cellStyle name="Note 2 5" xfId="2427"/>
    <cellStyle name="Note 2 5 2" xfId="2428"/>
    <cellStyle name="Note 2 6" xfId="2429"/>
    <cellStyle name="Note 2 6 2" xfId="2430"/>
    <cellStyle name="Note 2 7" xfId="2431"/>
    <cellStyle name="Note 2 7 2" xfId="2432"/>
    <cellStyle name="Note 2 8" xfId="2433"/>
    <cellStyle name="Note 2 8 2" xfId="2434"/>
    <cellStyle name="Note 2 9" xfId="2435"/>
    <cellStyle name="Note 2 9 2" xfId="2436"/>
    <cellStyle name="Note 3" xfId="2437"/>
    <cellStyle name="Note 3 2" xfId="2438"/>
    <cellStyle name="Note 4" xfId="2439"/>
    <cellStyle name="Note 4 2" xfId="2440"/>
    <cellStyle name="Note 5" xfId="2441"/>
    <cellStyle name="Note 5 2" xfId="2442"/>
    <cellStyle name="Note 6" xfId="2443"/>
    <cellStyle name="Note 6 2" xfId="2444"/>
    <cellStyle name="Note 7" xfId="2445"/>
    <cellStyle name="Note 7 2" xfId="2446"/>
    <cellStyle name="Note 8" xfId="2447"/>
    <cellStyle name="Note 8 2" xfId="2448"/>
    <cellStyle name="Note 9" xfId="2449"/>
    <cellStyle name="Note 9 2" xfId="2450"/>
    <cellStyle name="Œ…?æ??e [0.00]_PRODUCT DETAIL Q1" xfId="2451"/>
    <cellStyle name="Œ…?æ??e_PRODUCT DETAIL Q1" xfId="2452"/>
    <cellStyle name="Œ…‹æ_Ø‚è [0.00]_ÆÂ__" xfId="2453"/>
    <cellStyle name="Œ…‹æØ‚è [0.00]_††††† " xfId="2454"/>
    <cellStyle name="Œ…‹æØ‚è_††††† " xfId="2455"/>
    <cellStyle name="oft Excel]_x000d__x000a_Comment=open=/f ‚ðw’è‚·‚é‚ÆAƒ†[ƒU[’è‹`ŠÖ”‚ðŠÖ”“\‚è•t‚¯‚Ìˆê——‚É“o˜^‚·‚é‚±‚Æ‚ª‚Å‚«‚Ü‚·B_x000d__x000a_Maximized" xfId="2456"/>
    <cellStyle name="oft Excel]_x000d__x000a_Comment=open=/f ‚ðŽw’è‚·‚é‚ÆAƒ†[ƒU[’è‹`ŠÖ”‚ðŠÖ”“\‚è•t‚¯‚Ìˆê——‚É“o˜^‚·‚é‚±‚Æ‚ª‚Å‚«‚Ü‚·B_x000d__x000a_Maximized" xfId="2457"/>
    <cellStyle name="oft Excel]_x000d__x000a_Comment=The open=/f lines load custom functions into the Paste Function list._x000d__x000a_Maximized=2_x000d__x000a_Basics=1_x000d__x000a_A" xfId="2458"/>
    <cellStyle name="oft Excel]_x000d__x000a_Comment=The open=/f lines load custom functions into the Paste Function list._x000d__x000a_Maximized=3_x000d__x000a_Basics=1_x000d__x000a_A" xfId="2459"/>
    <cellStyle name="omma [0]_Mktg Prog" xfId="2460"/>
    <cellStyle name="ormal_Sheet1_1" xfId="2461"/>
    <cellStyle name="Output 10" xfId="2462"/>
    <cellStyle name="Output 11" xfId="2463"/>
    <cellStyle name="Output 12" xfId="2464"/>
    <cellStyle name="Output 13" xfId="2465"/>
    <cellStyle name="Output 14" xfId="2466"/>
    <cellStyle name="Output 15" xfId="2467"/>
    <cellStyle name="Output 2" xfId="2468"/>
    <cellStyle name="Output 2 2" xfId="2469"/>
    <cellStyle name="Output 2 3" xfId="2470"/>
    <cellStyle name="Output 2 4" xfId="2471"/>
    <cellStyle name="Output 2 5" xfId="2472"/>
    <cellStyle name="Output 2 6" xfId="2473"/>
    <cellStyle name="Output 2 7" xfId="2474"/>
    <cellStyle name="Output 2 8" xfId="2475"/>
    <cellStyle name="Output 2 9" xfId="2476"/>
    <cellStyle name="Output 3" xfId="2477"/>
    <cellStyle name="Output 4" xfId="2478"/>
    <cellStyle name="Output 5" xfId="2479"/>
    <cellStyle name="Output 6" xfId="2480"/>
    <cellStyle name="Output 7" xfId="2481"/>
    <cellStyle name="Output 8" xfId="2482"/>
    <cellStyle name="Output 9" xfId="2483"/>
    <cellStyle name="Package_numbers" xfId="2484"/>
    <cellStyle name="paint" xfId="2485"/>
    <cellStyle name="Pattern" xfId="2486"/>
    <cellStyle name="Pénznem [0]_Ausdruck" xfId="2487"/>
    <cellStyle name="Pénznem_Ausdruck" xfId="2488"/>
    <cellStyle name="per.style" xfId="2489"/>
    <cellStyle name="Percent %" xfId="2490"/>
    <cellStyle name="Percent % Long Underline" xfId="2491"/>
    <cellStyle name="Percent %_Worksheet in  US Financial Statements Ref. Workbook - Single Co" xfId="2492"/>
    <cellStyle name="Percent (0)" xfId="2493"/>
    <cellStyle name="Percent [0]" xfId="2494"/>
    <cellStyle name="Percent [00]" xfId="2495"/>
    <cellStyle name="Percent [2]" xfId="2496"/>
    <cellStyle name="Percent 0.0%" xfId="2497"/>
    <cellStyle name="Percent 0.0% Long Underline" xfId="2498"/>
    <cellStyle name="Percent 0.00%" xfId="2499"/>
    <cellStyle name="Percent 0.00% Long Underline" xfId="2500"/>
    <cellStyle name="Percent 0.000%" xfId="2501"/>
    <cellStyle name="Percent 0.000% Long Underline" xfId="2502"/>
    <cellStyle name="Percent 2" xfId="2503"/>
    <cellStyle name="Percent 2 2" xfId="2504"/>
    <cellStyle name="Percent 2 3" xfId="2505"/>
    <cellStyle name="Percent 2 4" xfId="2506"/>
    <cellStyle name="Percent 3" xfId="2507"/>
    <cellStyle name="Percent 4" xfId="2508"/>
    <cellStyle name="Percent 5" xfId="2509"/>
    <cellStyle name="Percent 5 2" xfId="2510"/>
    <cellStyle name="Percent 6" xfId="2511"/>
    <cellStyle name="Percent 6 2" xfId="2512"/>
    <cellStyle name="Percent 7" xfId="2513"/>
    <cellStyle name="PERCENTAGE" xfId="2514"/>
    <cellStyle name="Porcentaje" xfId="2515"/>
    <cellStyle name="PrePop Currency (0)" xfId="2516"/>
    <cellStyle name="PrePop Currency (2)" xfId="2517"/>
    <cellStyle name="PrePop Units (0)" xfId="2518"/>
    <cellStyle name="PrePop Units (1)" xfId="2519"/>
    <cellStyle name="PrePop Units (2)" xfId="2520"/>
    <cellStyle name="pricing" xfId="2521"/>
    <cellStyle name="Print_header" xfId="2522"/>
    <cellStyle name="Prozent_DEPREC.XLS" xfId="2523"/>
    <cellStyle name="PSChar" xfId="2524"/>
    <cellStyle name="PSDate" xfId="2525"/>
    <cellStyle name="PSDec" xfId="2526"/>
    <cellStyle name="PSHeading" xfId="2527"/>
    <cellStyle name="PSInt" xfId="2528"/>
    <cellStyle name="PSSpacer" xfId="2529"/>
    <cellStyle name="Punto0" xfId="2530"/>
    <cellStyle name="Quantity" xfId="2531"/>
    <cellStyle name="Reg.date" xfId="2532"/>
    <cellStyle name="regstoresfromspecstores" xfId="2533"/>
    <cellStyle name="Report Extracted" xfId="2534"/>
    <cellStyle name="RevList" xfId="2535"/>
    <cellStyle name="S—_x0008_" xfId="2536"/>
    <cellStyle name="s]_x000d__x000a_spooler=yes_x000d__x000a_load=_x000d__x000a_Beep=yes_x000d__x000a_NullPort=None_x000d__x000a_BorderWidth=3_x000d__x000a_CursorBlinkRate=1200_x000d__x000a_DoubleClickSpeed=452_x000d__x000a_Programs=co" xfId="2537"/>
    <cellStyle name="S—_x0008__Breakdown of Term deposits at banks" xfId="2538"/>
    <cellStyle name="SA" xfId="2539"/>
    <cellStyle name="SA 2" xfId="2540"/>
    <cellStyle name="SA 2 2" xfId="2541"/>
    <cellStyle name="SA 3" xfId="2542"/>
    <cellStyle name="SA 4" xfId="2543"/>
    <cellStyle name="SA_Breakdown payable &amp; accrual" xfId="2544"/>
    <cellStyle name="SAPBEXaggData" xfId="2545"/>
    <cellStyle name="SAPBEXaggDataEmph" xfId="2546"/>
    <cellStyle name="SAPBEXaggItem" xfId="2547"/>
    <cellStyle name="SAPBEXchaText" xfId="2548"/>
    <cellStyle name="SAPBEXexcBad7" xfId="2549"/>
    <cellStyle name="SAPBEXexcBad8" xfId="2550"/>
    <cellStyle name="SAPBEXexcBad9" xfId="2551"/>
    <cellStyle name="SAPBEXexcCritical4" xfId="2552"/>
    <cellStyle name="SAPBEXexcCritical5" xfId="2553"/>
    <cellStyle name="SAPBEXexcCritical6" xfId="2554"/>
    <cellStyle name="SAPBEXexcGood1" xfId="2555"/>
    <cellStyle name="SAPBEXexcGood2" xfId="2556"/>
    <cellStyle name="SAPBEXexcGood3" xfId="2557"/>
    <cellStyle name="SAPBEXfilterDrill" xfId="2558"/>
    <cellStyle name="SAPBEXfilterItem" xfId="2559"/>
    <cellStyle name="SAPBEXfilterText" xfId="2560"/>
    <cellStyle name="SAPBEXformats" xfId="2561"/>
    <cellStyle name="SAPBEXheaderItem" xfId="2562"/>
    <cellStyle name="SAPBEXheaderText" xfId="2563"/>
    <cellStyle name="SAPBEXresData" xfId="2564"/>
    <cellStyle name="SAPBEXresDataEmph" xfId="2565"/>
    <cellStyle name="SAPBEXresItem" xfId="2566"/>
    <cellStyle name="SAPBEXstdData" xfId="2567"/>
    <cellStyle name="SAPBEXstdDataEmph" xfId="2568"/>
    <cellStyle name="SAPBEXstdItem" xfId="2569"/>
    <cellStyle name="SAPBEXtitle" xfId="2570"/>
    <cellStyle name="SAPBEXundefined" xfId="2571"/>
    <cellStyle name="sbt2" xfId="2572"/>
    <cellStyle name="Separador de milhares [0]_NEW VIP Flash Report Format" xfId="2573"/>
    <cellStyle name="Separador de milhares_NEW VIP Flash Report Format" xfId="2574"/>
    <cellStyle name="serJet 1200 Series PCL 6" xfId="2575"/>
    <cellStyle name="SHADEDSTORES" xfId="2576"/>
    <cellStyle name="Sheet Title" xfId="2577"/>
    <cellStyle name="SKU Label" xfId="2578"/>
    <cellStyle name="so" xfId="2579"/>
    <cellStyle name="Spaltenebene_1_主营业务利润明细表" xfId="2580"/>
    <cellStyle name="specstores" xfId="2581"/>
    <cellStyle name="Standaard_laroux" xfId="2582"/>
    <cellStyle name="STANDARD" xfId="2583"/>
    <cellStyle name="Style 1" xfId="2584"/>
    <cellStyle name="Style 10" xfId="2585"/>
    <cellStyle name="Style 100" xfId="2586"/>
    <cellStyle name="Style 101" xfId="2587"/>
    <cellStyle name="Style 102" xfId="2588"/>
    <cellStyle name="Style 103" xfId="2589"/>
    <cellStyle name="Style 104" xfId="2590"/>
    <cellStyle name="Style 105" xfId="2591"/>
    <cellStyle name="Style 106" xfId="2592"/>
    <cellStyle name="Style 107" xfId="2593"/>
    <cellStyle name="Style 108" xfId="2594"/>
    <cellStyle name="Style 109" xfId="2595"/>
    <cellStyle name="Style 11" xfId="2596"/>
    <cellStyle name="Style 110" xfId="2597"/>
    <cellStyle name="Style 111" xfId="2598"/>
    <cellStyle name="Style 112" xfId="2599"/>
    <cellStyle name="Style 113" xfId="2600"/>
    <cellStyle name="Style 114" xfId="2601"/>
    <cellStyle name="Style 115" xfId="2602"/>
    <cellStyle name="Style 116" xfId="2603"/>
    <cellStyle name="Style 117" xfId="2604"/>
    <cellStyle name="Style 118" xfId="2605"/>
    <cellStyle name="Style 119" xfId="2606"/>
    <cellStyle name="Style 12" xfId="2607"/>
    <cellStyle name="Style 120" xfId="2608"/>
    <cellStyle name="Style 121" xfId="2609"/>
    <cellStyle name="Style 122" xfId="2610"/>
    <cellStyle name="Style 123" xfId="2611"/>
    <cellStyle name="Style 124" xfId="2612"/>
    <cellStyle name="Style 125" xfId="2613"/>
    <cellStyle name="Style 126" xfId="2614"/>
    <cellStyle name="Style 127" xfId="2615"/>
    <cellStyle name="Style 128" xfId="2616"/>
    <cellStyle name="Style 129" xfId="2617"/>
    <cellStyle name="Style 13" xfId="2618"/>
    <cellStyle name="Style 130" xfId="2619"/>
    <cellStyle name="Style 131" xfId="2620"/>
    <cellStyle name="Style 132" xfId="2621"/>
    <cellStyle name="Style 133" xfId="2622"/>
    <cellStyle name="Style 134" xfId="2623"/>
    <cellStyle name="Style 135" xfId="2624"/>
    <cellStyle name="Style 136" xfId="2625"/>
    <cellStyle name="Style 137" xfId="2626"/>
    <cellStyle name="Style 138" xfId="2627"/>
    <cellStyle name="Style 139" xfId="2628"/>
    <cellStyle name="Style 14" xfId="2629"/>
    <cellStyle name="Style 140" xfId="2630"/>
    <cellStyle name="Style 141" xfId="2631"/>
    <cellStyle name="Style 142" xfId="2632"/>
    <cellStyle name="Style 143" xfId="2633"/>
    <cellStyle name="Style 144" xfId="2634"/>
    <cellStyle name="Style 145" xfId="2635"/>
    <cellStyle name="Style 146" xfId="2636"/>
    <cellStyle name="Style 147" xfId="2637"/>
    <cellStyle name="Style 148" xfId="2638"/>
    <cellStyle name="Style 15" xfId="2639"/>
    <cellStyle name="Style 16" xfId="2640"/>
    <cellStyle name="Style 17" xfId="2641"/>
    <cellStyle name="Style 18" xfId="2642"/>
    <cellStyle name="Style 19" xfId="2643"/>
    <cellStyle name="Style 2" xfId="2644"/>
    <cellStyle name="Style 20" xfId="2645"/>
    <cellStyle name="Style 21" xfId="2646"/>
    <cellStyle name="Style 22" xfId="2647"/>
    <cellStyle name="Style 23" xfId="2648"/>
    <cellStyle name="Style 24" xfId="2649"/>
    <cellStyle name="Style 25" xfId="2650"/>
    <cellStyle name="Style 26" xfId="2651"/>
    <cellStyle name="Style 27" xfId="2652"/>
    <cellStyle name="Style 28" xfId="2653"/>
    <cellStyle name="Style 29" xfId="2654"/>
    <cellStyle name="Style 3" xfId="2655"/>
    <cellStyle name="Style 30" xfId="2656"/>
    <cellStyle name="Style 31" xfId="2657"/>
    <cellStyle name="Style 32" xfId="2658"/>
    <cellStyle name="Style 33" xfId="2659"/>
    <cellStyle name="Style 34" xfId="2660"/>
    <cellStyle name="Style 35" xfId="2661"/>
    <cellStyle name="Style 36" xfId="2662"/>
    <cellStyle name="Style 37" xfId="2663"/>
    <cellStyle name="Style 38" xfId="2664"/>
    <cellStyle name="Style 39" xfId="2665"/>
    <cellStyle name="Style 4" xfId="2666"/>
    <cellStyle name="Style 40" xfId="2667"/>
    <cellStyle name="Style 41" xfId="2668"/>
    <cellStyle name="Style 42" xfId="2669"/>
    <cellStyle name="Style 43" xfId="2670"/>
    <cellStyle name="Style 44" xfId="2671"/>
    <cellStyle name="Style 45" xfId="2672"/>
    <cellStyle name="Style 46" xfId="2673"/>
    <cellStyle name="Style 47" xfId="2674"/>
    <cellStyle name="Style 48" xfId="2675"/>
    <cellStyle name="Style 49" xfId="2676"/>
    <cellStyle name="Style 5" xfId="2677"/>
    <cellStyle name="Style 50" xfId="2678"/>
    <cellStyle name="Style 51" xfId="2679"/>
    <cellStyle name="Style 52" xfId="2680"/>
    <cellStyle name="Style 53" xfId="2681"/>
    <cellStyle name="Style 54" xfId="2682"/>
    <cellStyle name="Style 55" xfId="2683"/>
    <cellStyle name="Style 56" xfId="2684"/>
    <cellStyle name="Style 57" xfId="2685"/>
    <cellStyle name="Style 58" xfId="2686"/>
    <cellStyle name="Style 59" xfId="2687"/>
    <cellStyle name="Style 6" xfId="2688"/>
    <cellStyle name="Style 60" xfId="2689"/>
    <cellStyle name="Style 61" xfId="2690"/>
    <cellStyle name="Style 62" xfId="2691"/>
    <cellStyle name="Style 63" xfId="2692"/>
    <cellStyle name="Style 64" xfId="2693"/>
    <cellStyle name="Style 65" xfId="2694"/>
    <cellStyle name="Style 66" xfId="2695"/>
    <cellStyle name="Style 67" xfId="2696"/>
    <cellStyle name="Style 68" xfId="2697"/>
    <cellStyle name="Style 69" xfId="2698"/>
    <cellStyle name="Style 7" xfId="2699"/>
    <cellStyle name="Style 70" xfId="2700"/>
    <cellStyle name="Style 71" xfId="2701"/>
    <cellStyle name="Style 72" xfId="2702"/>
    <cellStyle name="Style 73" xfId="2703"/>
    <cellStyle name="Style 74" xfId="2704"/>
    <cellStyle name="Style 75" xfId="2705"/>
    <cellStyle name="Style 76" xfId="2706"/>
    <cellStyle name="Style 77" xfId="2707"/>
    <cellStyle name="Style 78" xfId="2708"/>
    <cellStyle name="Style 79" xfId="2709"/>
    <cellStyle name="Style 8" xfId="2710"/>
    <cellStyle name="Style 80" xfId="2711"/>
    <cellStyle name="Style 81" xfId="2712"/>
    <cellStyle name="Style 82" xfId="2713"/>
    <cellStyle name="Style 83" xfId="2714"/>
    <cellStyle name="Style 84" xfId="2715"/>
    <cellStyle name="Style 85" xfId="2716"/>
    <cellStyle name="Style 86" xfId="2717"/>
    <cellStyle name="Style 87" xfId="2718"/>
    <cellStyle name="Style 88" xfId="2719"/>
    <cellStyle name="Style 89" xfId="2720"/>
    <cellStyle name="Style 9" xfId="2721"/>
    <cellStyle name="Style 90" xfId="2722"/>
    <cellStyle name="Style 91" xfId="2723"/>
    <cellStyle name="Style 92" xfId="2724"/>
    <cellStyle name="Style 93" xfId="2725"/>
    <cellStyle name="Style 94" xfId="2726"/>
    <cellStyle name="Style 95" xfId="2727"/>
    <cellStyle name="Style 96" xfId="2728"/>
    <cellStyle name="Style 97" xfId="2729"/>
    <cellStyle name="Style 98" xfId="2730"/>
    <cellStyle name="Style 99" xfId="2731"/>
    <cellStyle name="Style Date" xfId="2732"/>
    <cellStyle name="style_1" xfId="2733"/>
    <cellStyle name="STYLE1" xfId="2734"/>
    <cellStyle name="STYLE1 - Style1" xfId="2735"/>
    <cellStyle name="STYLE2" xfId="2736"/>
    <cellStyle name="STYLE2 - Style2" xfId="2737"/>
    <cellStyle name="STYLE2 2" xfId="2738"/>
    <cellStyle name="STYLE2 3" xfId="2739"/>
    <cellStyle name="STYLE2_1311  thang 01-2009" xfId="2740"/>
    <cellStyle name="STYLE3" xfId="2741"/>
    <cellStyle name="STYLE3 - Style3" xfId="2742"/>
    <cellStyle name="STYLE4" xfId="2743"/>
    <cellStyle name="STYLE5" xfId="2744"/>
    <cellStyle name="STYLE6" xfId="2745"/>
    <cellStyle name="subhead" xfId="2746"/>
    <cellStyle name="SubHeading" xfId="2747"/>
    <cellStyle name="subt1" xfId="2748"/>
    <cellStyle name="SubTitle" xfId="2749"/>
    <cellStyle name="Subtotal" xfId="2750"/>
    <cellStyle name="symbol" xfId="2751"/>
    <cellStyle name="T" xfId="2752"/>
    <cellStyle name="T_ADDITION IN THE YEAR" xfId="2753"/>
    <cellStyle name="T_Agri 06 - D section - Wholebank - v1 - nth+dth" xfId="2754"/>
    <cellStyle name="T_Agri 06 - H section - nth" xfId="2755"/>
    <cellStyle name="T_Agri 06 - SAD for 2006 - V1" xfId="2756"/>
    <cellStyle name="T_Agribank 2006 - Leadsheet Branch" xfId="2757"/>
    <cellStyle name="T_ANH THINH NL" xfId="2758"/>
    <cellStyle name="T_Bang loi nhuan Fu.choice_23-01" xfId="2759"/>
    <cellStyle name="T_Bao cao kttb milk yomilkYAO-mien bac" xfId="2760"/>
    <cellStyle name="T_bc_km_ngay" xfId="2761"/>
    <cellStyle name="T_Book1" xfId="2762"/>
    <cellStyle name="T_Book1_1" xfId="2763"/>
    <cellStyle name="T_Book1_1_Agri 06 - SAD for 2006 - V1" xfId="2764"/>
    <cellStyle name="T_Book1_1_Book1" xfId="2765"/>
    <cellStyle name="T_Book1_1_CN Ba ria Vung Tau - Danh sach cac khach hang chon mau" xfId="2766"/>
    <cellStyle name="T_Book1_1_CPK" xfId="2767"/>
    <cellStyle name="T_Book1_1_Thiet bi" xfId="2768"/>
    <cellStyle name="T_Book1_1_Tong hop dieu chinh du phong va nhom no-Ver2-NBH" xfId="2769"/>
    <cellStyle name="T_Book1_1_VBARD-06-BINH PHUOC-REF 01-CTY TNHH XAY DUNG DONG PHU-VQN" xfId="2770"/>
    <cellStyle name="T_Book1_1_Vietinbank-Le Chan-F Section-nbh  (version 2)" xfId="2771"/>
    <cellStyle name="T_Book1_2" xfId="2772"/>
    <cellStyle name="T_Book1_ADDITION IN THE YEAR" xfId="2773"/>
    <cellStyle name="T_Book1_Agri 06 - D section - Wholebank - v1 - nth+dth" xfId="2774"/>
    <cellStyle name="T_Book1_Agri 06 - H section - nth" xfId="2775"/>
    <cellStyle name="T_Book1_Agri 06 - SAD for 2006 - V1" xfId="2776"/>
    <cellStyle name="T_Book1_Agribank 2006 - Leadsheet Branch" xfId="2777"/>
    <cellStyle name="T_Book1_Book1" xfId="2778"/>
    <cellStyle name="T_Book1_Book1_Book1" xfId="2779"/>
    <cellStyle name="T_Book1_Book1_Tong hop dieu chinh du phong va nhom no-Ver2-NBH" xfId="2780"/>
    <cellStyle name="T_Book1_Book2" xfId="2781"/>
    <cellStyle name="T_Book1_control" xfId="2782"/>
    <cellStyle name="T_Book1_CPK" xfId="2783"/>
    <cellStyle name="T_Book1_Loan control-NBH" xfId="2784"/>
    <cellStyle name="T_Book1_SAD 8Nov_Branch_v2" xfId="2785"/>
    <cellStyle name="T_Book1_sao ke tien gui" xfId="2786"/>
    <cellStyle name="T_Book1_thang long" xfId="2787"/>
    <cellStyle name="T_Book1_Thiet bi" xfId="2788"/>
    <cellStyle name="T_Book1_tong hop" xfId="2789"/>
    <cellStyle name="T_Book1_VBARD-06-Tan Binh-Loan speadsheet-NBH" xfId="2790"/>
    <cellStyle name="T_Book1_VID1001-07-MLS (VAS)-27.12.07" xfId="2791"/>
    <cellStyle name="T_Book1_WP F section 2006" xfId="2792"/>
    <cellStyle name="T_Book2" xfId="2793"/>
    <cellStyle name="T_Cac bao cao TB  Milk-Yomilk-co Ke- CK 1-Vinh Thang" xfId="2794"/>
    <cellStyle name="T_Candy KPI" xfId="2795"/>
    <cellStyle name="T_cham diem Milk chu ky2-ANH MINH" xfId="2796"/>
    <cellStyle name="T_cham trung bay ck 1 m.Bac milk co ke 2" xfId="2797"/>
    <cellStyle name="T_cham trung bay yao smart milk ck 2 mien Bac" xfId="2798"/>
    <cellStyle name="T_control" xfId="2799"/>
    <cellStyle name="T_CPK" xfId="2800"/>
    <cellStyle name="T_danh sach chua nop bcao trung bay sua chua  tinh den 1-3-06" xfId="2801"/>
    <cellStyle name="T_Danh Sach hang khong SD kho NVL" xfId="2802"/>
    <cellStyle name="T_Danh sach KH TB MilkYomilk Yao  Smart chu ky 2-Vinh Thang" xfId="2803"/>
    <cellStyle name="T_Danh sach KH trung bay MilkYomilk co ke chu ky 2-Vinh Thang" xfId="2804"/>
    <cellStyle name="T_DD0,4 LHien" xfId="2805"/>
    <cellStyle name="T_DH BB 05_11_07" xfId="2806"/>
    <cellStyle name="T_DH BB 28_11_07" xfId="2807"/>
    <cellStyle name="T_DSACH MILK YO MILK CK 2 M.BAC" xfId="2808"/>
    <cellStyle name="T_DSKH Tbay Milk , Yomilk CK 2 Vu Thi Hanh" xfId="2809"/>
    <cellStyle name="T_DT§Z110VinhYen" xfId="2810"/>
    <cellStyle name="T_form ton kho CK 2 tuan 8" xfId="2811"/>
    <cellStyle name="T_Gia mua 2006" xfId="2812"/>
    <cellStyle name="T_GIA VC 2007 XUAN HIEN" xfId="2813"/>
    <cellStyle name="T_GQ_BB151107_KEO" xfId="2814"/>
    <cellStyle name="T_HAN SU DUNG" xfId="2815"/>
    <cellStyle name="T_Hang" xfId="2816"/>
    <cellStyle name="T_KD - Stock WPs - NTHH" xfId="2817"/>
    <cellStyle name="T_KE HOACH VC T11" xfId="2818"/>
    <cellStyle name="T_khsxque4" xfId="2819"/>
    <cellStyle name="T_Kido_Asset Master" xfId="2820"/>
    <cellStyle name="T_Kinh Do - Su dung NVL" xfId="2821"/>
    <cellStyle name="T_Loan control-NBH" xfId="2822"/>
    <cellStyle name="T_Materials" xfId="2823"/>
    <cellStyle name="T_moi" xfId="2824"/>
    <cellStyle name="T_NPP Khanh Vinh Thai Nguyen - BC KTTB_CTrinh_TB__20_loc__Milk_Yomilk_CK1" xfId="2825"/>
    <cellStyle name="T_report choco- cung men" xfId="2826"/>
    <cellStyle name="T_SAD 8Nov_Branch_v2" xfId="2827"/>
    <cellStyle name="T_sao ke tien gui" xfId="2828"/>
    <cellStyle name="T_Sheet1" xfId="2829"/>
    <cellStyle name="T_SO 19 BANH QUE 20GR" xfId="2830"/>
    <cellStyle name="T_sua chua cham trung bay  mien Bac" xfId="2831"/>
    <cellStyle name="T_Thang 11" xfId="2832"/>
    <cellStyle name="T_thang long" xfId="2833"/>
    <cellStyle name="T_Thiet bi" xfId="2834"/>
    <cellStyle name="T_TK_HT" xfId="2835"/>
    <cellStyle name="T_tong hop" xfId="2836"/>
    <cellStyle name="T_tong kho 31.12.06" xfId="2837"/>
    <cellStyle name="T_TONGKE" xfId="2838"/>
    <cellStyle name="T_VBARD-06-Tan Binh-Loan speadsheet-NBH" xfId="2839"/>
    <cellStyle name="T_VID1001-07-MLS (VAS)-27.12.07" xfId="2840"/>
    <cellStyle name="T_WP F section 2006" xfId="2841"/>
    <cellStyle name="TabHead" xfId="2842"/>
    <cellStyle name="tde" xfId="2843"/>
    <cellStyle name="Text" xfId="2844"/>
    <cellStyle name="Text 1 - Style2" xfId="2845"/>
    <cellStyle name="text 2 - Style3" xfId="2846"/>
    <cellStyle name="Text Indent A" xfId="2847"/>
    <cellStyle name="Text Indent B" xfId="2848"/>
    <cellStyle name="Text Indent C" xfId="2849"/>
    <cellStyle name="th" xfId="2850"/>
    <cellStyle name="þ_x001d_" xfId="2851"/>
    <cellStyle name="th_Agri 06 - D section - Wholebank - v1 - nth+dth" xfId="2852"/>
    <cellStyle name="Thanh" xfId="2853"/>
    <cellStyle name="þ_x001d_ð¤" xfId="2854"/>
    <cellStyle name="þ_x001d_ð¤_x000c_¯" xfId="2855"/>
    <cellStyle name="þ_x001d_ð¤_x000c_¯þ" xfId="2856"/>
    <cellStyle name="þ_x001d_ð¤_x000c_¯þ_x0014__x000d_" xfId="2857"/>
    <cellStyle name="þ_x001d_ð¤_x000c_¯þ_x0014__x000d_¨þU" xfId="2858"/>
    <cellStyle name="þ_x001d_ð¤_x000c_¯þ_x0014__x000d_¨þU_x0001_" xfId="2859"/>
    <cellStyle name="þ_x001d_ð¤_x000c_¯þ_x0014__x000d_¨þU_x0001_À_x0004_" xfId="2860"/>
    <cellStyle name="þ_x001d_ð¤_x000c_¯þ_x0014__x000d_¨þU_x0001_À_x0004_ " xfId="2861"/>
    <cellStyle name="þ_x001d_ð¤_x000c_¯þ_x0014__x000d_¨þU_x0001_À_x0004_ _x0015__x000f_" xfId="2862"/>
    <cellStyle name="þ_x001d_ð¤_x000c_¯þ_x0014__x000d_¨þU_x0001_À_x0004_ _x0015__x000f__x0001__x0001_" xfId="2863"/>
    <cellStyle name="þ_x001d_ð·_x000c_æþ'_x000d_ßþU_x0001_Ø_x0005_ü_x0014__x0007__x0001__x0001_" xfId="2864"/>
    <cellStyle name="þ_x001d_ð2_x000c_ëþ_x0002__x000d_ÞþU_x0001_R_x0006_—_x0007__x0007__x0001__x0001_" xfId="2865"/>
    <cellStyle name="þ_x001d_ðÇ%Uý—&amp;Hý9_x0008_Ÿ s_x000a__x0007__x0001__x0001_" xfId="2866"/>
    <cellStyle name="þ_x001d_ðK" xfId="2867"/>
    <cellStyle name="þ_x001d_ðK_x000c_" xfId="2868"/>
    <cellStyle name="þ_x001d_ðK_x000c_Fý" xfId="2869"/>
    <cellStyle name="þ_x001d_ðK_x000c_Fý_x001b__x000d_" xfId="2870"/>
    <cellStyle name="þ_x001d_ðK_x000c_Fý_x001b__x000d_9" xfId="2871"/>
    <cellStyle name="þ_x001d_ðK_x000c_Fý_x001b__x000d_9ýU" xfId="2872"/>
    <cellStyle name="þ_x001d_ðK_x000c_Fý_x001b__x000d_9ýU_x0001_Ð" xfId="2873"/>
    <cellStyle name="þ_x001d_ðK_x000c_Fý_x001b__x000d_9ýU_x0001_Ð_x0008_¦" xfId="2874"/>
    <cellStyle name="þ_x001d_ðK_x000c_Fý_x001b__x000d_9ýU_x0001_Ð_x0008_¦)" xfId="2875"/>
    <cellStyle name="þ_x001d_ðK_x000c_Fý_x001b__x000d_9ýU_x0001_Ð_x0008_¦)_x0007__x0001__x0001_" xfId="2876"/>
    <cellStyle name="þ_x001d_ðK_x000c_Fý_x001b__x000d_9ýU_x0001_Ð_x0008_¦)_Breakdown of Term deposits at banks" xfId="2877"/>
    <cellStyle name="Thuyet minh" xfId="2878"/>
    <cellStyle name="Thuyet minh 2" xfId="2879"/>
    <cellStyle name="thvt" xfId="2880"/>
    <cellStyle name="Tickmark" xfId="2881"/>
    <cellStyle name="Times New Roman" xfId="2882"/>
    <cellStyle name="Title 10" xfId="2883"/>
    <cellStyle name="Title 11" xfId="2884"/>
    <cellStyle name="Title 12" xfId="2885"/>
    <cellStyle name="Title 13" xfId="2886"/>
    <cellStyle name="Title 14" xfId="2887"/>
    <cellStyle name="Title 15" xfId="2888"/>
    <cellStyle name="Title 2" xfId="2889"/>
    <cellStyle name="Title 2 2" xfId="2890"/>
    <cellStyle name="Title 2 3" xfId="2891"/>
    <cellStyle name="Title 2 4" xfId="2892"/>
    <cellStyle name="Title 2 5" xfId="2893"/>
    <cellStyle name="Title 2 6" xfId="2894"/>
    <cellStyle name="Title 2 7" xfId="2895"/>
    <cellStyle name="Title 2 8" xfId="2896"/>
    <cellStyle name="Title 2 9" xfId="2897"/>
    <cellStyle name="Title 3" xfId="2898"/>
    <cellStyle name="Title 4" xfId="2899"/>
    <cellStyle name="Title 5" xfId="2900"/>
    <cellStyle name="Title 6" xfId="2901"/>
    <cellStyle name="Title 7" xfId="2902"/>
    <cellStyle name="Title 8" xfId="2903"/>
    <cellStyle name="Title 9" xfId="2904"/>
    <cellStyle name="Title Bar" xfId="2905"/>
    <cellStyle name="Title Bar Product" xfId="2906"/>
    <cellStyle name="Total 10" xfId="2907"/>
    <cellStyle name="Total 11" xfId="2908"/>
    <cellStyle name="Total 12" xfId="2909"/>
    <cellStyle name="Total 13" xfId="2910"/>
    <cellStyle name="Total 14" xfId="2911"/>
    <cellStyle name="Total 15" xfId="2912"/>
    <cellStyle name="Total 2" xfId="2913"/>
    <cellStyle name="Total 2 2" xfId="2914"/>
    <cellStyle name="Total 2 3" xfId="2915"/>
    <cellStyle name="Total 2 4" xfId="2916"/>
    <cellStyle name="Total 2 5" xfId="2917"/>
    <cellStyle name="Total 2 6" xfId="2918"/>
    <cellStyle name="Total 2 7" xfId="2919"/>
    <cellStyle name="Total 2 8" xfId="2920"/>
    <cellStyle name="Total 2 9" xfId="2921"/>
    <cellStyle name="Total 3" xfId="2922"/>
    <cellStyle name="Total 4" xfId="2923"/>
    <cellStyle name="Total 5" xfId="2924"/>
    <cellStyle name="Total 6" xfId="2925"/>
    <cellStyle name="Total 7" xfId="2926"/>
    <cellStyle name="Total 8" xfId="2927"/>
    <cellStyle name="Total 9" xfId="2928"/>
    <cellStyle name="ts" xfId="2929"/>
    <cellStyle name="tt1" xfId="2930"/>
    <cellStyle name="Tusental (0)_pldt" xfId="2931"/>
    <cellStyle name="Tusental_pldt" xfId="2932"/>
    <cellStyle name="UNIDAGSCode" xfId="2933"/>
    <cellStyle name="UNIDAGSCode2" xfId="2934"/>
    <cellStyle name="UNIDAGSCurrency" xfId="2935"/>
    <cellStyle name="UNIDAGSDate" xfId="2936"/>
    <cellStyle name="UNIDAGSPercent" xfId="2937"/>
    <cellStyle name="UNIDAGSPercent2" xfId="2938"/>
    <cellStyle name="_x0014_ur℀" xfId="2939"/>
    <cellStyle name="ux_3_¼­¿ï-¾È»ê" xfId="2940"/>
    <cellStyle name="Valuta (0)_pldt" xfId="2941"/>
    <cellStyle name="Valuta [0]_laroux" xfId="2942"/>
    <cellStyle name="Valuta_laroux" xfId="2943"/>
    <cellStyle name="VANG1" xfId="2944"/>
    <cellStyle name="viet" xfId="2945"/>
    <cellStyle name="viet2" xfId="2946"/>
    <cellStyle name="VLB-GTKÕ" xfId="2947"/>
    <cellStyle name="VN new romanNormal" xfId="2948"/>
    <cellStyle name="Vn Time 13" xfId="2949"/>
    <cellStyle name="Vn Time 14" xfId="2950"/>
    <cellStyle name="VN time new roman" xfId="2951"/>
    <cellStyle name="vnbo" xfId="2952"/>
    <cellStyle name="vnhead1" xfId="2953"/>
    <cellStyle name="vnhead2" xfId="2954"/>
    <cellStyle name="vnhead3" xfId="2955"/>
    <cellStyle name="vnhead4" xfId="2956"/>
    <cellStyle name="vntxt1" xfId="2957"/>
    <cellStyle name="vntxt2" xfId="2958"/>
    <cellStyle name="W?hrung [0]_Perskurz 98" xfId="2959"/>
    <cellStyle name="W?hrung_Perskurz 98" xfId="2960"/>
    <cellStyle name="Währung [0]_68574_Materialbedarfsliste" xfId="2961"/>
    <cellStyle name="Währung_68574_Materialbedarfsliste" xfId="2962"/>
    <cellStyle name="Walutowy [0]_Invoices2001Slovakia" xfId="2963"/>
    <cellStyle name="Walutowy_Invoices2001Slovakia" xfId="2964"/>
    <cellStyle name="Warning Text 10" xfId="2965"/>
    <cellStyle name="Warning Text 11" xfId="2966"/>
    <cellStyle name="Warning Text 12" xfId="2967"/>
    <cellStyle name="Warning Text 13" xfId="2968"/>
    <cellStyle name="Warning Text 14" xfId="2969"/>
    <cellStyle name="Warning Text 15" xfId="2970"/>
    <cellStyle name="Warning Text 2" xfId="2971"/>
    <cellStyle name="Warning Text 2 2" xfId="2972"/>
    <cellStyle name="Warning Text 2 3" xfId="2973"/>
    <cellStyle name="Warning Text 2 4" xfId="2974"/>
    <cellStyle name="Warning Text 2 5" xfId="2975"/>
    <cellStyle name="Warning Text 2 6" xfId="2976"/>
    <cellStyle name="Warning Text 2 7" xfId="2977"/>
    <cellStyle name="Warning Text 2 8" xfId="2978"/>
    <cellStyle name="Warning Text 2 9" xfId="2979"/>
    <cellStyle name="Warning Text 3" xfId="2980"/>
    <cellStyle name="Warning Text 4" xfId="2981"/>
    <cellStyle name="Warning Text 5" xfId="2982"/>
    <cellStyle name="Warning Text 6" xfId="2983"/>
    <cellStyle name="Warning Text 7" xfId="2984"/>
    <cellStyle name="Warning Text 8" xfId="2985"/>
    <cellStyle name="Warning Text 9" xfId="2986"/>
    <cellStyle name="Wдhrung [0]_Perskurz 98" xfId="2987"/>
    <cellStyle name="Wдhrung_Perskurz 98" xfId="2988"/>
    <cellStyle name="x" xfId="2989"/>
    <cellStyle name="xuan" xfId="2990"/>
    <cellStyle name="Ý kh¸c_B¶ng 1 (2)" xfId="2991"/>
    <cellStyle name="Zeilenebene_1_主营业务利润明细表" xfId="2992"/>
    <cellStyle name="zero" xfId="2993"/>
    <cellStyle name="Денежный [0]_  Material 26,05,00" xfId="2994"/>
    <cellStyle name="Денежный_  Material 26,05,00" xfId="2995"/>
    <cellStyle name="Обычный_  Material 26,05,00" xfId="2996"/>
    <cellStyle name="Тысячи [0]_ UPL-98 Cherk" xfId="2997"/>
    <cellStyle name="Тысячи_ UPL-98 Cherk" xfId="2998"/>
    <cellStyle name="Финансовый [0]_  Material 26,05,00" xfId="2999"/>
    <cellStyle name="Финансовый_  Material 26,05,00" xfId="3000"/>
    <cellStyle name="センター" xfId="3001"/>
    <cellStyle name="เครื่องหมายสกุลเงิน [0]_FTC_OFFER" xfId="3002"/>
    <cellStyle name="เครื่องหมายสกุลเงิน_FTC_OFFER" xfId="3003"/>
    <cellStyle name="น้บะภฒ_95" xfId="3004"/>
    <cellStyle name="ปกติ_FTC_OFFER" xfId="3005"/>
    <cellStyle name="ฤธถ [0]_95" xfId="3006"/>
    <cellStyle name="ฤธถ_95" xfId="3007"/>
    <cellStyle name="ล๋ศญ [0]_95" xfId="3008"/>
    <cellStyle name="ล๋ศญ_95" xfId="3009"/>
    <cellStyle name="วฅมุ_4ฟ๙ฝวภ๛" xfId="3010"/>
    <cellStyle name=" [0.00]_ Att. 1- Cover" xfId="3011"/>
    <cellStyle name="_ Att. 1- Cover" xfId="3012"/>
    <cellStyle name="?_ Att. 1- Cover" xfId="3013"/>
    <cellStyle name="고정소숫점" xfId="3014"/>
    <cellStyle name="고정출력1" xfId="3015"/>
    <cellStyle name="고정출력2" xfId="3016"/>
    <cellStyle name="날짜" xfId="3017"/>
    <cellStyle name="달러" xfId="3018"/>
    <cellStyle name="똿뗦먛귟 [0.00]_PRODUCT DETAIL Q1" xfId="3019"/>
    <cellStyle name="똿뗦먛귟_PRODUCT DETAIL Q1" xfId="3020"/>
    <cellStyle name="믅됞 [0.00]_PRODUCT DETAIL Q1" xfId="3021"/>
    <cellStyle name="믅됞_PRODUCT DETAIL Q1" xfId="3022"/>
    <cellStyle name="백분율_95" xfId="3023"/>
    <cellStyle name="뷭?_BOOKSHIP" xfId="3024"/>
    <cellStyle name="숫자(R)" xfId="3025"/>
    <cellStyle name="쉼표 [0]_FABTEC AIR USA PANT 230302" xfId="3026"/>
    <cellStyle name="쉼표_Sample plan" xfId="3027"/>
    <cellStyle name="자리수" xfId="3028"/>
    <cellStyle name="자리수0" xfId="3029"/>
    <cellStyle name="콤맀_Sheet1_총괄표 (수출입) (2)" xfId="3030"/>
    <cellStyle name="콤마 [ - 유형1" xfId="3031"/>
    <cellStyle name="콤마 [ - 유형2" xfId="3032"/>
    <cellStyle name="콤마 [ - 유형3" xfId="3033"/>
    <cellStyle name="콤마 [ - 유형4" xfId="3034"/>
    <cellStyle name="콤마 [ - 유형5" xfId="3035"/>
    <cellStyle name="콤마 [ - 유형6" xfId="3036"/>
    <cellStyle name="콤마 [ - 유형7" xfId="3037"/>
    <cellStyle name="콤마 [ - 유형8" xfId="3038"/>
    <cellStyle name="콤마 [0]_ 비목별 월별기술 " xfId="3039"/>
    <cellStyle name="콤마_ 비목별 월별기술 " xfId="3040"/>
    <cellStyle name="통화 [0]_(type)총괄" xfId="3041"/>
    <cellStyle name="통화_(type)총괄" xfId="3042"/>
    <cellStyle name="퍼센트" xfId="3043"/>
    <cellStyle name="표섀_변경(최종)" xfId="3044"/>
    <cellStyle name="표준_(type)총괄" xfId="3045"/>
    <cellStyle name="표줠_Sheet1_1_총괄표 (수출입) (2)" xfId="3046"/>
    <cellStyle name="합산" xfId="3047"/>
    <cellStyle name="화폐기호" xfId="3048"/>
    <cellStyle name="화폐기호0" xfId="3049"/>
    <cellStyle name="一般" xfId="3050"/>
    <cellStyle name="千位[0]_pldt" xfId="3051"/>
    <cellStyle name="千位_pldt" xfId="3052"/>
    <cellStyle name="千位分隔_PLDT" xfId="3053"/>
    <cellStyle name="千分位" xfId="3054"/>
    <cellStyle name="千分位[0]" xfId="3055"/>
    <cellStyle name="千分位_00Q3902REV.1" xfId="3056"/>
    <cellStyle name="后继超级链接_销售公司-2002年报表体系（12.21）" xfId="3057"/>
    <cellStyle name="已瀏覽過的超連結" xfId="3058"/>
    <cellStyle name="常?_Sales Forecast - TCLVN" xfId="3059"/>
    <cellStyle name="常规_4403-200312" xfId="3060"/>
    <cellStyle name="桁区切り [0.00]_††††† " xfId="3061"/>
    <cellStyle name="桁区切り_††††† " xfId="3062"/>
    <cellStyle name="標準_#265_Rebates and Pricing" xfId="3063"/>
    <cellStyle name="百分比" xfId="3064"/>
    <cellStyle name="貨幣" xfId="3065"/>
    <cellStyle name="貨幣 [0]" xfId="3066"/>
    <cellStyle name="貨幣[0]_BRE" xfId="3067"/>
    <cellStyle name="貨幣_00Q3902REV.1" xfId="3068"/>
    <cellStyle name="超级链接_销售公司-2002年报表体系（12.21）" xfId="3069"/>
    <cellStyle name="超連結" xfId="3070"/>
    <cellStyle name="超連結_x000f_" xfId="3071"/>
    <cellStyle name="超連結_x000d_" xfId="3072"/>
    <cellStyle name="超連結??汸" xfId="3073"/>
    <cellStyle name="超連結?w?" xfId="3074"/>
    <cellStyle name="超連結?潒?" xfId="3075"/>
    <cellStyle name="超連結_Book1" xfId="3076"/>
    <cellStyle name="超連結♇⹡汸" xfId="3077"/>
    <cellStyle name="超連結⁷潒慭" xfId="3078"/>
    <cellStyle name="超連結敎w慭" xfId="3079"/>
    <cellStyle name="通貨 [0.00]_††††† " xfId="3080"/>
    <cellStyle name="通貨_††††† " xfId="3081"/>
    <cellStyle name="隨後的超連結" xfId="3082"/>
    <cellStyle name="隨後的超連結n_x0003_" xfId="3083"/>
    <cellStyle name="隨後的超連結n汸s?呃L" xfId="3084"/>
    <cellStyle name="隨後的超連結n汸s䱘呃L" xfId="3085"/>
    <cellStyle name="隨後的超連結s?呃L?R" xfId="3086"/>
    <cellStyle name="隨後的超連結s䱘呃L䄀R" xfId="3087"/>
    <cellStyle name="非表示" xfId="308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D35"/>
  <sheetViews>
    <sheetView workbookViewId="0">
      <selection activeCell="C40" sqref="C40"/>
    </sheetView>
  </sheetViews>
  <sheetFormatPr defaultColWidth="9.125" defaultRowHeight="14.3"/>
  <cols>
    <col min="1" max="1" width="3.75" style="2" customWidth="1"/>
    <col min="2" max="2" width="15.5" style="2" customWidth="1"/>
    <col min="3" max="3" width="31.375" style="2" bestFit="1" customWidth="1"/>
    <col min="4" max="4" width="38.75" style="2" customWidth="1"/>
    <col min="5" max="16384" width="9.125" style="2"/>
  </cols>
  <sheetData>
    <row r="2" spans="2:4">
      <c r="B2" s="1" t="s">
        <v>256</v>
      </c>
    </row>
    <row r="3" spans="2:4">
      <c r="B3" s="83" t="s">
        <v>257</v>
      </c>
    </row>
    <row r="4" spans="2:4">
      <c r="B4" s="3" t="s">
        <v>34</v>
      </c>
    </row>
    <row r="7" spans="2:4" ht="18.55">
      <c r="C7" s="4" t="s">
        <v>131</v>
      </c>
    </row>
    <row r="8" spans="2:4" ht="18.55">
      <c r="C8" s="4"/>
    </row>
    <row r="9" spans="2:4">
      <c r="C9" s="5" t="s">
        <v>35</v>
      </c>
      <c r="D9" s="6" t="s">
        <v>132</v>
      </c>
    </row>
    <row r="10" spans="2:4">
      <c r="C10" s="5" t="s">
        <v>36</v>
      </c>
      <c r="D10" s="6">
        <v>2015</v>
      </c>
    </row>
    <row r="13" spans="2:4">
      <c r="D13" s="7"/>
    </row>
    <row r="14" spans="2:4">
      <c r="B14" s="16" t="s">
        <v>37</v>
      </c>
      <c r="C14" s="17" t="s">
        <v>38</v>
      </c>
      <c r="D14" s="17" t="s">
        <v>39</v>
      </c>
    </row>
    <row r="15" spans="2:4">
      <c r="B15" s="8">
        <v>1</v>
      </c>
      <c r="C15" s="9" t="s">
        <v>40</v>
      </c>
      <c r="D15" s="10" t="s">
        <v>143</v>
      </c>
    </row>
    <row r="16" spans="2:4">
      <c r="B16" s="8">
        <v>2</v>
      </c>
      <c r="C16" s="9" t="s">
        <v>41</v>
      </c>
      <c r="D16" s="10" t="s">
        <v>144</v>
      </c>
    </row>
    <row r="17" spans="2:4">
      <c r="B17" s="8">
        <v>3</v>
      </c>
      <c r="C17" s="9" t="s">
        <v>147</v>
      </c>
      <c r="D17" s="10" t="s">
        <v>145</v>
      </c>
    </row>
    <row r="18" spans="2:4">
      <c r="B18" s="8">
        <v>4</v>
      </c>
      <c r="C18" s="9" t="s">
        <v>148</v>
      </c>
      <c r="D18" s="10" t="s">
        <v>146</v>
      </c>
    </row>
    <row r="19" spans="2:4">
      <c r="B19" s="16"/>
      <c r="C19" s="16"/>
      <c r="D19" s="16"/>
    </row>
    <row r="21" spans="2:4">
      <c r="B21" s="11" t="s">
        <v>42</v>
      </c>
      <c r="C21" s="12" t="s">
        <v>43</v>
      </c>
    </row>
    <row r="22" spans="2:4">
      <c r="C22" s="12" t="s">
        <v>44</v>
      </c>
    </row>
    <row r="23" spans="2:4">
      <c r="C23" s="12" t="s">
        <v>57</v>
      </c>
    </row>
    <row r="27" spans="2:4">
      <c r="B27" s="13"/>
      <c r="C27" s="13"/>
      <c r="D27" s="14" t="s">
        <v>45</v>
      </c>
    </row>
    <row r="28" spans="2:4">
      <c r="B28" s="15" t="s">
        <v>46</v>
      </c>
      <c r="C28" s="15" t="s">
        <v>47</v>
      </c>
      <c r="D28" s="15" t="s">
        <v>48</v>
      </c>
    </row>
    <row r="29" spans="2:4">
      <c r="B29" s="14" t="s">
        <v>49</v>
      </c>
      <c r="C29" s="14" t="s">
        <v>49</v>
      </c>
      <c r="D29" s="14" t="s">
        <v>50</v>
      </c>
    </row>
    <row r="34" spans="3:4">
      <c r="C34" s="273" t="s">
        <v>353</v>
      </c>
      <c r="D34" s="273" t="s">
        <v>354</v>
      </c>
    </row>
    <row r="35" spans="3:4">
      <c r="C35" s="274" t="s">
        <v>47</v>
      </c>
      <c r="D35" s="274" t="s">
        <v>355</v>
      </c>
    </row>
  </sheetData>
  <hyperlinks>
    <hyperlink ref="D15" location="BCDKT!A1" display="BCDKT"/>
    <hyperlink ref="D16" location="KQKD!A1" display="KQKD"/>
    <hyperlink ref="D18" location="'LCTT-GT'!A1" display="LCTT-GT"/>
    <hyperlink ref="D17" location="'LCTT-TT'!A1" display="LCTT-TT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BU123"/>
  <sheetViews>
    <sheetView view="pageBreakPreview" topLeftCell="A86" zoomScaleNormal="100" zoomScaleSheetLayoutView="100" workbookViewId="0">
      <selection activeCell="BL103" sqref="BL103:BN103"/>
    </sheetView>
  </sheetViews>
  <sheetFormatPr defaultRowHeight="14.3"/>
  <cols>
    <col min="1" max="14" width="1.5" style="84" customWidth="1"/>
    <col min="15" max="15" width="2.625" style="84" customWidth="1"/>
    <col min="16" max="17" width="1.5" style="84" customWidth="1"/>
    <col min="18" max="18" width="3.375" style="84" customWidth="1"/>
    <col min="19" max="19" width="2.875" style="84" customWidth="1"/>
    <col min="20" max="20" width="1.25" style="84" customWidth="1"/>
    <col min="21" max="21" width="1.125" style="84" customWidth="1"/>
    <col min="22" max="22" width="2.375" style="84" customWidth="1"/>
    <col min="23" max="42" width="1.5" style="84" customWidth="1"/>
    <col min="43" max="52" width="1.5" style="155" customWidth="1"/>
    <col min="53" max="62" width="1.5" style="84" customWidth="1"/>
    <col min="63" max="63" width="10.5" style="84" bestFit="1" customWidth="1"/>
    <col min="64" max="64" width="14.75" style="262" bestFit="1" customWidth="1"/>
    <col min="65" max="65" width="14.25" style="148" bestFit="1" customWidth="1"/>
    <col min="66" max="66" width="13.25" style="148" bestFit="1" customWidth="1"/>
    <col min="67" max="67" width="13.125" style="148" bestFit="1" customWidth="1"/>
    <col min="68" max="16384" width="9" style="84"/>
  </cols>
  <sheetData>
    <row r="1" spans="1:73" ht="16.75" customHeight="1">
      <c r="BK1" s="84" t="s">
        <v>356</v>
      </c>
      <c r="BM1" s="156" t="s">
        <v>357</v>
      </c>
    </row>
    <row r="2" spans="1:73" s="94" customFormat="1" ht="16.75" customHeight="1">
      <c r="A2" s="280" t="s">
        <v>260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280"/>
      <c r="AM2" s="280"/>
      <c r="AN2" s="280"/>
      <c r="AO2" s="280"/>
      <c r="AP2" s="280"/>
      <c r="AQ2" s="280"/>
      <c r="AR2" s="280"/>
      <c r="AS2" s="280"/>
      <c r="AT2" s="280"/>
      <c r="AU2" s="280"/>
      <c r="AV2" s="280"/>
      <c r="AW2" s="280"/>
      <c r="AX2" s="280"/>
      <c r="AY2" s="280"/>
      <c r="AZ2" s="280"/>
      <c r="BA2" s="280"/>
      <c r="BB2" s="280"/>
      <c r="BC2" s="280"/>
      <c r="BD2" s="280"/>
      <c r="BE2" s="280"/>
      <c r="BF2" s="280"/>
      <c r="BG2" s="280"/>
      <c r="BH2" s="280"/>
      <c r="BI2" s="280"/>
      <c r="BJ2" s="280"/>
      <c r="BK2" s="141"/>
      <c r="BL2" s="263"/>
      <c r="BM2" s="157" t="s">
        <v>358</v>
      </c>
      <c r="BN2" s="157"/>
      <c r="BO2" s="157"/>
    </row>
    <row r="3" spans="1:73" s="94" customFormat="1" ht="32.799999999999997" customHeight="1">
      <c r="A3" s="397" t="str">
        <f>"Báo cáo lưu chuyển tiền tệ cho "&amp;'T2-3'!$BM$1&amp;" kết thúc "&amp;'T2-3'!$BJ$1&amp;" (Phương pháp gián tiếp)"</f>
        <v>Báo cáo lưu chuyển tiền tệ cho giai đoạn ba tháng kết thúc ngày 31 tháng 3 năm 2015 (Phương pháp gián tiếp)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97"/>
      <c r="AG3" s="397"/>
      <c r="AH3" s="397"/>
      <c r="AI3" s="397"/>
      <c r="AJ3" s="397"/>
      <c r="AK3" s="397"/>
      <c r="AL3" s="397"/>
      <c r="AM3" s="397"/>
      <c r="AN3" s="397"/>
      <c r="AO3" s="397"/>
      <c r="AP3" s="397"/>
      <c r="AQ3" s="397"/>
      <c r="AR3" s="397"/>
      <c r="AS3" s="397"/>
      <c r="AT3" s="397"/>
      <c r="AU3" s="397"/>
      <c r="AV3" s="397"/>
      <c r="AW3" s="397"/>
      <c r="AX3" s="397"/>
      <c r="AY3" s="397"/>
      <c r="AZ3" s="397"/>
      <c r="BA3" s="397"/>
      <c r="BB3" s="397"/>
      <c r="BC3" s="397"/>
      <c r="BD3" s="397"/>
      <c r="BE3" s="397"/>
      <c r="BF3" s="397"/>
      <c r="BG3" s="397"/>
      <c r="BH3" s="397"/>
      <c r="BI3" s="397"/>
      <c r="BJ3" s="397"/>
      <c r="BL3" s="264"/>
      <c r="BM3" s="157" t="s">
        <v>359</v>
      </c>
      <c r="BN3" s="157"/>
      <c r="BO3" s="157"/>
    </row>
    <row r="6" spans="1:73">
      <c r="BJ6" s="100" t="s">
        <v>360</v>
      </c>
    </row>
    <row r="7" spans="1:73">
      <c r="BH7" s="101"/>
      <c r="BI7" s="101"/>
      <c r="BJ7" s="102" t="s">
        <v>269</v>
      </c>
    </row>
    <row r="8" spans="1:73" ht="15" customHeight="1">
      <c r="A8" s="395" t="s">
        <v>98</v>
      </c>
      <c r="B8" s="395"/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  <c r="O8" s="395"/>
      <c r="P8" s="395"/>
      <c r="Q8" s="395"/>
      <c r="R8" s="395"/>
      <c r="S8" s="395"/>
      <c r="T8" s="398" t="s">
        <v>10</v>
      </c>
      <c r="U8" s="398"/>
      <c r="V8" s="398"/>
      <c r="W8" s="395" t="s">
        <v>270</v>
      </c>
      <c r="X8" s="395"/>
      <c r="Y8" s="395"/>
      <c r="Z8" s="395"/>
      <c r="AA8" s="395"/>
      <c r="AB8" s="395"/>
      <c r="AC8" s="395"/>
      <c r="AD8" s="395"/>
      <c r="AE8" s="395"/>
      <c r="AF8" s="395"/>
      <c r="AG8" s="395"/>
      <c r="AH8" s="395"/>
      <c r="AI8" s="395"/>
      <c r="AJ8" s="395"/>
      <c r="AK8" s="395"/>
      <c r="AL8" s="395"/>
      <c r="AM8" s="395"/>
      <c r="AN8" s="395"/>
      <c r="AO8" s="395"/>
      <c r="AP8" s="395"/>
      <c r="AQ8" s="395" t="s">
        <v>271</v>
      </c>
      <c r="AR8" s="395"/>
      <c r="AS8" s="395"/>
      <c r="AT8" s="395"/>
      <c r="AU8" s="395"/>
      <c r="AV8" s="395"/>
      <c r="AW8" s="395"/>
      <c r="AX8" s="395"/>
      <c r="AY8" s="395"/>
      <c r="AZ8" s="395"/>
      <c r="BA8" s="395"/>
      <c r="BB8" s="395"/>
      <c r="BC8" s="395"/>
      <c r="BD8" s="395"/>
      <c r="BE8" s="395"/>
      <c r="BF8" s="395"/>
      <c r="BG8" s="395"/>
      <c r="BH8" s="395"/>
      <c r="BI8" s="395"/>
      <c r="BJ8" s="395"/>
    </row>
    <row r="9" spans="1:73">
      <c r="A9" s="395"/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  <c r="O9" s="395"/>
      <c r="P9" s="395"/>
      <c r="Q9" s="395"/>
      <c r="R9" s="395"/>
      <c r="S9" s="395"/>
      <c r="T9" s="398"/>
      <c r="U9" s="398"/>
      <c r="V9" s="398"/>
      <c r="W9" s="395" t="s">
        <v>361</v>
      </c>
      <c r="X9" s="395"/>
      <c r="Y9" s="395"/>
      <c r="Z9" s="395"/>
      <c r="AA9" s="395"/>
      <c r="AB9" s="395"/>
      <c r="AC9" s="395"/>
      <c r="AD9" s="395"/>
      <c r="AE9" s="395"/>
      <c r="AF9" s="395"/>
      <c r="AG9" s="395"/>
      <c r="AH9" s="395"/>
      <c r="AI9" s="395"/>
      <c r="AJ9" s="395"/>
      <c r="AK9" s="395"/>
      <c r="AL9" s="395"/>
      <c r="AM9" s="395"/>
      <c r="AN9" s="395"/>
      <c r="AO9" s="395"/>
      <c r="AP9" s="395"/>
      <c r="AQ9" s="395" t="s">
        <v>361</v>
      </c>
      <c r="AR9" s="395"/>
      <c r="AS9" s="395"/>
      <c r="AT9" s="395"/>
      <c r="AU9" s="395"/>
      <c r="AV9" s="395"/>
      <c r="AW9" s="395"/>
      <c r="AX9" s="395"/>
      <c r="AY9" s="395"/>
      <c r="AZ9" s="395"/>
      <c r="BA9" s="395"/>
      <c r="BB9" s="395"/>
      <c r="BC9" s="395"/>
      <c r="BD9" s="395"/>
      <c r="BE9" s="395"/>
      <c r="BF9" s="395"/>
      <c r="BG9" s="395"/>
      <c r="BH9" s="395"/>
      <c r="BI9" s="395"/>
      <c r="BJ9" s="395"/>
    </row>
    <row r="10" spans="1:73" ht="15" customHeight="1">
      <c r="A10" s="395"/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  <c r="O10" s="395"/>
      <c r="P10" s="395"/>
      <c r="Q10" s="395"/>
      <c r="R10" s="395"/>
      <c r="S10" s="395"/>
      <c r="T10" s="395"/>
      <c r="U10" s="395"/>
      <c r="V10" s="395"/>
      <c r="W10" s="395" t="s">
        <v>362</v>
      </c>
      <c r="X10" s="395"/>
      <c r="Y10" s="395"/>
      <c r="Z10" s="395"/>
      <c r="AA10" s="395"/>
      <c r="AB10" s="395"/>
      <c r="AC10" s="395"/>
      <c r="AD10" s="395"/>
      <c r="AE10" s="395"/>
      <c r="AF10" s="395"/>
      <c r="AG10" s="395" t="s">
        <v>363</v>
      </c>
      <c r="AH10" s="395"/>
      <c r="AI10" s="395"/>
      <c r="AJ10" s="395"/>
      <c r="AK10" s="395"/>
      <c r="AL10" s="395"/>
      <c r="AM10" s="395"/>
      <c r="AN10" s="395"/>
      <c r="AO10" s="395"/>
      <c r="AP10" s="395"/>
      <c r="AQ10" s="396" t="str">
        <f>W10</f>
        <v>Năm nay</v>
      </c>
      <c r="AR10" s="396"/>
      <c r="AS10" s="396"/>
      <c r="AT10" s="396"/>
      <c r="AU10" s="396"/>
      <c r="AV10" s="396"/>
      <c r="AW10" s="396"/>
      <c r="AX10" s="396"/>
      <c r="AY10" s="396"/>
      <c r="AZ10" s="396"/>
      <c r="BA10" s="395" t="str">
        <f>AG10</f>
        <v>Năm trước</v>
      </c>
      <c r="BB10" s="395"/>
      <c r="BC10" s="395"/>
      <c r="BD10" s="395"/>
      <c r="BE10" s="395"/>
      <c r="BF10" s="395"/>
      <c r="BG10" s="395"/>
      <c r="BH10" s="395"/>
      <c r="BI10" s="395"/>
      <c r="BJ10" s="395"/>
    </row>
    <row r="11" spans="1:73" ht="15" customHeight="1">
      <c r="A11" s="158"/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8"/>
      <c r="BB11" s="158"/>
      <c r="BC11" s="158"/>
      <c r="BD11" s="158"/>
      <c r="BE11" s="158"/>
      <c r="BF11" s="158"/>
      <c r="BG11" s="158"/>
      <c r="BH11" s="158"/>
      <c r="BI11" s="158"/>
      <c r="BJ11" s="158"/>
    </row>
    <row r="12" spans="1:73" s="108" customFormat="1">
      <c r="A12" s="160" t="s">
        <v>364</v>
      </c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L12" s="265"/>
      <c r="BM12" s="163"/>
      <c r="BN12" s="163"/>
      <c r="BO12" s="163"/>
    </row>
    <row r="13" spans="1:73">
      <c r="A13" s="160" t="s">
        <v>365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399" t="s">
        <v>133</v>
      </c>
      <c r="U13" s="400"/>
      <c r="V13" s="400"/>
      <c r="W13" s="401">
        <v>632462594.60500002</v>
      </c>
      <c r="X13" s="401"/>
      <c r="Y13" s="401"/>
      <c r="Z13" s="401"/>
      <c r="AA13" s="401"/>
      <c r="AB13" s="401"/>
      <c r="AC13" s="401"/>
      <c r="AD13" s="401"/>
      <c r="AE13" s="401"/>
      <c r="AF13" s="401"/>
      <c r="AG13" s="401">
        <v>637330837.49500012</v>
      </c>
      <c r="AH13" s="401"/>
      <c r="AI13" s="401"/>
      <c r="AJ13" s="401"/>
      <c r="AK13" s="401"/>
      <c r="AL13" s="401"/>
      <c r="AM13" s="401"/>
      <c r="AN13" s="401"/>
      <c r="AO13" s="401"/>
      <c r="AP13" s="401"/>
      <c r="AQ13" s="401">
        <v>221382305</v>
      </c>
      <c r="AR13" s="401"/>
      <c r="AS13" s="401"/>
      <c r="AT13" s="401"/>
      <c r="AU13" s="401"/>
      <c r="AV13" s="401"/>
      <c r="AW13" s="401"/>
      <c r="AX13" s="401"/>
      <c r="AY13" s="401"/>
      <c r="AZ13" s="401"/>
      <c r="BA13" s="401">
        <v>333570661</v>
      </c>
      <c r="BB13" s="401"/>
      <c r="BC13" s="401"/>
      <c r="BD13" s="401"/>
      <c r="BE13" s="401"/>
      <c r="BF13" s="401"/>
      <c r="BG13" s="401"/>
      <c r="BH13" s="401"/>
      <c r="BI13" s="401"/>
      <c r="BJ13" s="401"/>
      <c r="BL13" s="262" t="str">
        <f>T13</f>
        <v>01</v>
      </c>
      <c r="BM13" s="148">
        <f>W13</f>
        <v>632462594.60500002</v>
      </c>
      <c r="BN13" s="148">
        <f>AG13</f>
        <v>637330837.49500012</v>
      </c>
    </row>
    <row r="14" spans="1:73">
      <c r="A14" s="160" t="s">
        <v>366</v>
      </c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L14" s="262">
        <f t="shared" ref="BL14:BL41" si="0">T14</f>
        <v>0</v>
      </c>
      <c r="BM14" s="148">
        <f t="shared" ref="BM14:BM41" si="1">W14</f>
        <v>0</v>
      </c>
      <c r="BN14" s="148">
        <f t="shared" ref="BN14:BN41" si="2">AG14</f>
        <v>0</v>
      </c>
    </row>
    <row r="15" spans="1:73">
      <c r="A15" s="160"/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L15" s="262">
        <f t="shared" si="0"/>
        <v>0</v>
      </c>
      <c r="BM15" s="148">
        <f t="shared" si="1"/>
        <v>0</v>
      </c>
      <c r="BN15" s="148">
        <f t="shared" si="2"/>
        <v>0</v>
      </c>
    </row>
    <row r="16" spans="1:73">
      <c r="A16" s="402" t="s">
        <v>367</v>
      </c>
      <c r="B16" s="402"/>
      <c r="C16" s="402"/>
      <c r="D16" s="402"/>
      <c r="E16" s="402"/>
      <c r="F16" s="402"/>
      <c r="G16" s="402"/>
      <c r="H16" s="402"/>
      <c r="I16" s="402"/>
      <c r="J16" s="402"/>
      <c r="K16" s="402"/>
      <c r="L16" s="402"/>
      <c r="M16" s="402"/>
      <c r="N16" s="402"/>
      <c r="O16" s="402"/>
      <c r="P16" s="402"/>
      <c r="Q16" s="402"/>
      <c r="R16" s="402"/>
      <c r="S16" s="402"/>
      <c r="T16" s="403" t="s">
        <v>134</v>
      </c>
      <c r="U16" s="324"/>
      <c r="V16" s="324"/>
      <c r="W16" s="404">
        <v>132796802</v>
      </c>
      <c r="X16" s="404"/>
      <c r="Y16" s="404"/>
      <c r="Z16" s="404"/>
      <c r="AA16" s="404"/>
      <c r="AB16" s="404"/>
      <c r="AC16" s="404"/>
      <c r="AD16" s="404"/>
      <c r="AE16" s="404"/>
      <c r="AF16" s="404"/>
      <c r="AG16" s="404">
        <v>115388442</v>
      </c>
      <c r="AH16" s="404"/>
      <c r="AI16" s="404"/>
      <c r="AJ16" s="404"/>
      <c r="AK16" s="404"/>
      <c r="AL16" s="404"/>
      <c r="AM16" s="404"/>
      <c r="AN16" s="404"/>
      <c r="AO16" s="404"/>
      <c r="AP16" s="404"/>
      <c r="AQ16" s="404">
        <v>1817541.2279999999</v>
      </c>
      <c r="AR16" s="404"/>
      <c r="AS16" s="404"/>
      <c r="AT16" s="404"/>
      <c r="AU16" s="404"/>
      <c r="AV16" s="404"/>
      <c r="AW16" s="404"/>
      <c r="AX16" s="404"/>
      <c r="AY16" s="404"/>
      <c r="AZ16" s="404"/>
      <c r="BA16" s="404">
        <v>1133668</v>
      </c>
      <c r="BB16" s="404"/>
      <c r="BC16" s="404"/>
      <c r="BD16" s="404"/>
      <c r="BE16" s="404"/>
      <c r="BF16" s="404"/>
      <c r="BG16" s="404"/>
      <c r="BH16" s="404"/>
      <c r="BI16" s="404"/>
      <c r="BJ16" s="404"/>
      <c r="BK16" s="84" t="s">
        <v>368</v>
      </c>
      <c r="BL16" s="262" t="str">
        <f t="shared" si="0"/>
        <v>02</v>
      </c>
      <c r="BM16" s="148">
        <f t="shared" si="1"/>
        <v>132796802</v>
      </c>
      <c r="BN16" s="148">
        <f t="shared" si="2"/>
        <v>115388442</v>
      </c>
      <c r="BP16" s="133"/>
      <c r="BQ16" s="133"/>
      <c r="BR16" s="133"/>
      <c r="BS16" s="133"/>
      <c r="BT16" s="133"/>
      <c r="BU16" s="133"/>
    </row>
    <row r="17" spans="1:73">
      <c r="A17" s="402" t="s">
        <v>369</v>
      </c>
      <c r="B17" s="402"/>
      <c r="C17" s="402"/>
      <c r="D17" s="402"/>
      <c r="E17" s="402"/>
      <c r="F17" s="402"/>
      <c r="G17" s="402"/>
      <c r="H17" s="402"/>
      <c r="I17" s="402"/>
      <c r="J17" s="402"/>
      <c r="K17" s="402"/>
      <c r="L17" s="402"/>
      <c r="M17" s="402"/>
      <c r="N17" s="402"/>
      <c r="O17" s="402"/>
      <c r="P17" s="402"/>
      <c r="Q17" s="402"/>
      <c r="R17" s="402"/>
      <c r="S17" s="402"/>
      <c r="T17" s="403" t="s">
        <v>135</v>
      </c>
      <c r="U17" s="324"/>
      <c r="V17" s="324"/>
      <c r="W17" s="404">
        <v>31115012.043000001</v>
      </c>
      <c r="X17" s="404"/>
      <c r="Y17" s="404"/>
      <c r="Z17" s="404"/>
      <c r="AA17" s="404"/>
      <c r="AB17" s="404"/>
      <c r="AC17" s="404"/>
      <c r="AD17" s="404"/>
      <c r="AE17" s="404"/>
      <c r="AF17" s="404"/>
      <c r="AG17" s="404">
        <v>5520726</v>
      </c>
      <c r="AH17" s="404"/>
      <c r="AI17" s="404"/>
      <c r="AJ17" s="404"/>
      <c r="AK17" s="404"/>
      <c r="AL17" s="404"/>
      <c r="AM17" s="404"/>
      <c r="AN17" s="404"/>
      <c r="AO17" s="404"/>
      <c r="AP17" s="404"/>
      <c r="AQ17" s="404">
        <v>0</v>
      </c>
      <c r="AR17" s="404"/>
      <c r="AS17" s="404"/>
      <c r="AT17" s="404"/>
      <c r="AU17" s="404"/>
      <c r="AV17" s="404"/>
      <c r="AW17" s="404"/>
      <c r="AX17" s="404"/>
      <c r="AY17" s="404"/>
      <c r="AZ17" s="404"/>
      <c r="BA17" s="404">
        <v>0</v>
      </c>
      <c r="BB17" s="404"/>
      <c r="BC17" s="404"/>
      <c r="BD17" s="404"/>
      <c r="BE17" s="404"/>
      <c r="BF17" s="404"/>
      <c r="BG17" s="404"/>
      <c r="BH17" s="404"/>
      <c r="BI17" s="404"/>
      <c r="BJ17" s="404"/>
      <c r="BK17" s="84" t="s">
        <v>370</v>
      </c>
      <c r="BL17" s="262" t="str">
        <f t="shared" si="0"/>
        <v>03</v>
      </c>
      <c r="BM17" s="148">
        <f t="shared" si="1"/>
        <v>31115012.043000001</v>
      </c>
      <c r="BN17" s="148">
        <f t="shared" si="2"/>
        <v>5520726</v>
      </c>
    </row>
    <row r="18" spans="1:73">
      <c r="A18" s="402" t="s">
        <v>371</v>
      </c>
      <c r="B18" s="402"/>
      <c r="C18" s="402"/>
      <c r="D18" s="402"/>
      <c r="E18" s="402"/>
      <c r="F18" s="402"/>
      <c r="G18" s="402"/>
      <c r="H18" s="402"/>
      <c r="I18" s="402"/>
      <c r="J18" s="402"/>
      <c r="K18" s="402"/>
      <c r="L18" s="402"/>
      <c r="M18" s="402"/>
      <c r="N18" s="402"/>
      <c r="O18" s="402"/>
      <c r="P18" s="402"/>
      <c r="Q18" s="402"/>
      <c r="R18" s="402"/>
      <c r="S18" s="402"/>
      <c r="T18" s="403" t="s">
        <v>136</v>
      </c>
      <c r="U18" s="324"/>
      <c r="V18" s="324"/>
      <c r="W18" s="404">
        <v>36087219.443000004</v>
      </c>
      <c r="X18" s="404"/>
      <c r="Y18" s="404"/>
      <c r="Z18" s="404"/>
      <c r="AA18" s="404"/>
      <c r="AB18" s="404"/>
      <c r="AC18" s="404"/>
      <c r="AD18" s="404"/>
      <c r="AE18" s="404"/>
      <c r="AF18" s="404"/>
      <c r="AG18" s="404">
        <v>427933</v>
      </c>
      <c r="AH18" s="404"/>
      <c r="AI18" s="404"/>
      <c r="AJ18" s="404"/>
      <c r="AK18" s="404"/>
      <c r="AL18" s="404"/>
      <c r="AM18" s="404"/>
      <c r="AN18" s="404"/>
      <c r="AO18" s="404"/>
      <c r="AP18" s="404"/>
      <c r="AQ18" s="404">
        <v>25002.58</v>
      </c>
      <c r="AR18" s="404"/>
      <c r="AS18" s="404"/>
      <c r="AT18" s="404"/>
      <c r="AU18" s="404"/>
      <c r="AV18" s="404"/>
      <c r="AW18" s="404"/>
      <c r="AX18" s="404"/>
      <c r="AY18" s="404"/>
      <c r="AZ18" s="404"/>
      <c r="BA18" s="404">
        <v>0</v>
      </c>
      <c r="BB18" s="404"/>
      <c r="BC18" s="404"/>
      <c r="BD18" s="404"/>
      <c r="BE18" s="404"/>
      <c r="BF18" s="404"/>
      <c r="BG18" s="404"/>
      <c r="BH18" s="404"/>
      <c r="BI18" s="404"/>
      <c r="BJ18" s="404"/>
      <c r="BK18" s="84" t="s">
        <v>372</v>
      </c>
      <c r="BL18" s="262" t="str">
        <f t="shared" si="0"/>
        <v>04</v>
      </c>
      <c r="BM18" s="148">
        <f t="shared" si="1"/>
        <v>36087219.443000004</v>
      </c>
      <c r="BN18" s="148">
        <f t="shared" si="2"/>
        <v>427933</v>
      </c>
    </row>
    <row r="19" spans="1:73">
      <c r="A19" s="402" t="s">
        <v>373</v>
      </c>
      <c r="B19" s="402"/>
      <c r="C19" s="402"/>
      <c r="D19" s="402"/>
      <c r="E19" s="402"/>
      <c r="F19" s="402"/>
      <c r="G19" s="402"/>
      <c r="H19" s="402"/>
      <c r="I19" s="402"/>
      <c r="J19" s="402"/>
      <c r="K19" s="402"/>
      <c r="L19" s="402"/>
      <c r="M19" s="402"/>
      <c r="N19" s="402"/>
      <c r="O19" s="402"/>
      <c r="P19" s="402"/>
      <c r="Q19" s="402"/>
      <c r="R19" s="402"/>
      <c r="S19" s="402"/>
      <c r="T19" s="324"/>
      <c r="U19" s="324"/>
      <c r="V19" s="324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404"/>
      <c r="AH19" s="404"/>
      <c r="AI19" s="404"/>
      <c r="AJ19" s="404"/>
      <c r="AK19" s="404"/>
      <c r="AL19" s="404"/>
      <c r="AM19" s="404"/>
      <c r="AN19" s="404"/>
      <c r="AO19" s="404"/>
      <c r="AP19" s="40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4"/>
      <c r="BA19" s="404"/>
      <c r="BB19" s="404"/>
      <c r="BC19" s="404"/>
      <c r="BD19" s="404"/>
      <c r="BE19" s="404"/>
      <c r="BF19" s="404"/>
      <c r="BG19" s="404"/>
      <c r="BH19" s="404"/>
      <c r="BI19" s="404"/>
      <c r="BJ19" s="404"/>
      <c r="BL19" s="262">
        <f t="shared" si="0"/>
        <v>0</v>
      </c>
      <c r="BM19" s="148">
        <f t="shared" si="1"/>
        <v>0</v>
      </c>
      <c r="BN19" s="148">
        <f t="shared" si="2"/>
        <v>0</v>
      </c>
    </row>
    <row r="20" spans="1:73" s="108" customFormat="1">
      <c r="A20" s="402" t="s">
        <v>374</v>
      </c>
      <c r="B20" s="402"/>
      <c r="C20" s="402"/>
      <c r="D20" s="402"/>
      <c r="E20" s="402"/>
      <c r="F20" s="402"/>
      <c r="G20" s="402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  <c r="T20" s="403" t="s">
        <v>137</v>
      </c>
      <c r="U20" s="324"/>
      <c r="V20" s="324"/>
      <c r="W20" s="404">
        <v>-23132.673999999999</v>
      </c>
      <c r="X20" s="404"/>
      <c r="Y20" s="404"/>
      <c r="Z20" s="404"/>
      <c r="AA20" s="404"/>
      <c r="AB20" s="404"/>
      <c r="AC20" s="404"/>
      <c r="AD20" s="404"/>
      <c r="AE20" s="404"/>
      <c r="AF20" s="404"/>
      <c r="AG20" s="404">
        <v>686277</v>
      </c>
      <c r="AH20" s="404"/>
      <c r="AI20" s="404"/>
      <c r="AJ20" s="404"/>
      <c r="AK20" s="404"/>
      <c r="AL20" s="404"/>
      <c r="AM20" s="404"/>
      <c r="AN20" s="404"/>
      <c r="AO20" s="404"/>
      <c r="AP20" s="404"/>
      <c r="AQ20" s="404">
        <v>0</v>
      </c>
      <c r="AR20" s="404"/>
      <c r="AS20" s="404"/>
      <c r="AT20" s="404"/>
      <c r="AU20" s="404"/>
      <c r="AV20" s="404"/>
      <c r="AW20" s="404"/>
      <c r="AX20" s="404"/>
      <c r="AY20" s="404"/>
      <c r="AZ20" s="404"/>
      <c r="BA20" s="404">
        <v>0</v>
      </c>
      <c r="BB20" s="404"/>
      <c r="BC20" s="404"/>
      <c r="BD20" s="404"/>
      <c r="BE20" s="404"/>
      <c r="BF20" s="404"/>
      <c r="BG20" s="404"/>
      <c r="BH20" s="404"/>
      <c r="BI20" s="404"/>
      <c r="BJ20" s="404"/>
      <c r="BK20" s="165" t="s">
        <v>375</v>
      </c>
      <c r="BL20" s="262" t="str">
        <f t="shared" si="0"/>
        <v>05</v>
      </c>
      <c r="BM20" s="148">
        <f t="shared" si="1"/>
        <v>-23132.673999999999</v>
      </c>
      <c r="BN20" s="148">
        <f t="shared" si="2"/>
        <v>686277</v>
      </c>
      <c r="BO20" s="163"/>
    </row>
    <row r="21" spans="1:73">
      <c r="A21" s="402" t="s">
        <v>376</v>
      </c>
      <c r="B21" s="402"/>
      <c r="C21" s="402"/>
      <c r="D21" s="402"/>
      <c r="E21" s="402"/>
      <c r="F21" s="402"/>
      <c r="G21" s="402"/>
      <c r="H21" s="402"/>
      <c r="I21" s="402"/>
      <c r="J21" s="402"/>
      <c r="K21" s="402"/>
      <c r="L21" s="402"/>
      <c r="M21" s="402"/>
      <c r="N21" s="402"/>
      <c r="O21" s="402"/>
      <c r="P21" s="402"/>
      <c r="Q21" s="402"/>
      <c r="R21" s="402"/>
      <c r="S21" s="402"/>
      <c r="T21" s="403" t="s">
        <v>137</v>
      </c>
      <c r="U21" s="324"/>
      <c r="V21" s="324"/>
      <c r="W21" s="404">
        <v>-357362005.972</v>
      </c>
      <c r="X21" s="404"/>
      <c r="Y21" s="404"/>
      <c r="Z21" s="404"/>
      <c r="AA21" s="404"/>
      <c r="AB21" s="404"/>
      <c r="AC21" s="404"/>
      <c r="AD21" s="404"/>
      <c r="AE21" s="404"/>
      <c r="AF21" s="404"/>
      <c r="AG21" s="404">
        <f>-507116561-AG22</f>
        <v>-477001468.90499997</v>
      </c>
      <c r="AH21" s="404"/>
      <c r="AI21" s="404"/>
      <c r="AJ21" s="404"/>
      <c r="AK21" s="404"/>
      <c r="AL21" s="404"/>
      <c r="AM21" s="404"/>
      <c r="AN21" s="404"/>
      <c r="AO21" s="404"/>
      <c r="AP21" s="404"/>
      <c r="AQ21" s="404">
        <v>-327424682.63700002</v>
      </c>
      <c r="AR21" s="404"/>
      <c r="AS21" s="404"/>
      <c r="AT21" s="404"/>
      <c r="AU21" s="404"/>
      <c r="AV21" s="404"/>
      <c r="AW21" s="404"/>
      <c r="AX21" s="404"/>
      <c r="AY21" s="404"/>
      <c r="AZ21" s="404"/>
      <c r="BA21" s="404">
        <v>-409754006</v>
      </c>
      <c r="BB21" s="404"/>
      <c r="BC21" s="404"/>
      <c r="BD21" s="404"/>
      <c r="BE21" s="404"/>
      <c r="BF21" s="404"/>
      <c r="BG21" s="404"/>
      <c r="BH21" s="404"/>
      <c r="BI21" s="404"/>
      <c r="BJ21" s="404"/>
      <c r="BK21" s="84" t="s">
        <v>377</v>
      </c>
      <c r="BL21" s="262" t="str">
        <f t="shared" si="0"/>
        <v>05</v>
      </c>
      <c r="BM21" s="148">
        <f t="shared" si="1"/>
        <v>-357362005.972</v>
      </c>
      <c r="BN21" s="148">
        <f t="shared" si="2"/>
        <v>-477001468.90499997</v>
      </c>
    </row>
    <row r="22" spans="1:73">
      <c r="A22" s="402" t="s">
        <v>378</v>
      </c>
      <c r="B22" s="402"/>
      <c r="C22" s="402"/>
      <c r="D22" s="402"/>
      <c r="E22" s="402"/>
      <c r="F22" s="402"/>
      <c r="G22" s="402"/>
      <c r="H22" s="402"/>
      <c r="I22" s="402"/>
      <c r="J22" s="402"/>
      <c r="K22" s="402"/>
      <c r="L22" s="402"/>
      <c r="M22" s="402"/>
      <c r="N22" s="402"/>
      <c r="O22" s="402"/>
      <c r="P22" s="402"/>
      <c r="Q22" s="402"/>
      <c r="R22" s="402"/>
      <c r="S22" s="402"/>
      <c r="T22" s="403" t="s">
        <v>137</v>
      </c>
      <c r="U22" s="324"/>
      <c r="V22" s="324"/>
      <c r="W22" s="404">
        <v>-3300997</v>
      </c>
      <c r="X22" s="404"/>
      <c r="Y22" s="404"/>
      <c r="Z22" s="404"/>
      <c r="AA22" s="404"/>
      <c r="AB22" s="404"/>
      <c r="AC22" s="404"/>
      <c r="AD22" s="404"/>
      <c r="AE22" s="404"/>
      <c r="AF22" s="404"/>
      <c r="AG22" s="404">
        <f>-30115092095/10^3</f>
        <v>-30115092.094999999</v>
      </c>
      <c r="AH22" s="404"/>
      <c r="AI22" s="404"/>
      <c r="AJ22" s="404"/>
      <c r="AK22" s="404"/>
      <c r="AL22" s="404"/>
      <c r="AM22" s="404"/>
      <c r="AN22" s="404"/>
      <c r="AO22" s="404"/>
      <c r="AP22" s="404"/>
      <c r="AQ22" s="404">
        <v>0</v>
      </c>
      <c r="AR22" s="404"/>
      <c r="AS22" s="404"/>
      <c r="AT22" s="404"/>
      <c r="AU22" s="404"/>
      <c r="AV22" s="404"/>
      <c r="AW22" s="404"/>
      <c r="AX22" s="404"/>
      <c r="AY22" s="404"/>
      <c r="AZ22" s="404"/>
      <c r="BA22" s="404">
        <v>0</v>
      </c>
      <c r="BB22" s="404"/>
      <c r="BC22" s="404"/>
      <c r="BD22" s="404"/>
      <c r="BE22" s="404"/>
      <c r="BF22" s="404"/>
      <c r="BG22" s="404"/>
      <c r="BH22" s="404"/>
      <c r="BI22" s="404"/>
      <c r="BJ22" s="404"/>
      <c r="BK22" s="84" t="s">
        <v>379</v>
      </c>
      <c r="BL22" s="262" t="str">
        <f t="shared" si="0"/>
        <v>05</v>
      </c>
      <c r="BM22" s="148">
        <f t="shared" si="1"/>
        <v>-3300997</v>
      </c>
      <c r="BN22" s="148">
        <f t="shared" si="2"/>
        <v>-30115092.094999999</v>
      </c>
      <c r="BP22" s="133"/>
      <c r="BQ22" s="133"/>
      <c r="BR22" s="133"/>
      <c r="BS22" s="133"/>
      <c r="BT22" s="133"/>
      <c r="BU22" s="133"/>
    </row>
    <row r="23" spans="1:73">
      <c r="A23" s="402" t="s">
        <v>380</v>
      </c>
      <c r="B23" s="402"/>
      <c r="C23" s="402"/>
      <c r="D23" s="402"/>
      <c r="E23" s="402"/>
      <c r="F23" s="402"/>
      <c r="G23" s="402"/>
      <c r="H23" s="402"/>
      <c r="I23" s="402"/>
      <c r="J23" s="402"/>
      <c r="K23" s="402"/>
      <c r="L23" s="402"/>
      <c r="M23" s="402"/>
      <c r="N23" s="402"/>
      <c r="O23" s="402"/>
      <c r="P23" s="402"/>
      <c r="Q23" s="402"/>
      <c r="R23" s="402"/>
      <c r="S23" s="402"/>
      <c r="T23" s="403" t="s">
        <v>138</v>
      </c>
      <c r="U23" s="324"/>
      <c r="V23" s="324"/>
      <c r="W23" s="404">
        <v>80169268.753999993</v>
      </c>
      <c r="X23" s="404"/>
      <c r="Y23" s="404"/>
      <c r="Z23" s="404"/>
      <c r="AA23" s="404"/>
      <c r="AB23" s="404"/>
      <c r="AC23" s="404"/>
      <c r="AD23" s="404"/>
      <c r="AE23" s="404"/>
      <c r="AF23" s="404"/>
      <c r="AG23" s="404">
        <v>101723963</v>
      </c>
      <c r="AH23" s="404"/>
      <c r="AI23" s="404"/>
      <c r="AJ23" s="404"/>
      <c r="AK23" s="404"/>
      <c r="AL23" s="404"/>
      <c r="AM23" s="404"/>
      <c r="AN23" s="404"/>
      <c r="AO23" s="404"/>
      <c r="AP23" s="404"/>
      <c r="AQ23" s="404">
        <v>102320558.43700001</v>
      </c>
      <c r="AR23" s="404"/>
      <c r="AS23" s="404"/>
      <c r="AT23" s="404"/>
      <c r="AU23" s="404"/>
      <c r="AV23" s="404"/>
      <c r="AW23" s="404"/>
      <c r="AX23" s="404"/>
      <c r="AY23" s="404"/>
      <c r="AZ23" s="404"/>
      <c r="BA23" s="404">
        <v>106360992</v>
      </c>
      <c r="BB23" s="404"/>
      <c r="BC23" s="404"/>
      <c r="BD23" s="404"/>
      <c r="BE23" s="404"/>
      <c r="BF23" s="404"/>
      <c r="BG23" s="404"/>
      <c r="BH23" s="404"/>
      <c r="BI23" s="404"/>
      <c r="BJ23" s="404"/>
      <c r="BK23" s="84" t="s">
        <v>381</v>
      </c>
      <c r="BL23" s="262" t="str">
        <f t="shared" si="0"/>
        <v>06</v>
      </c>
      <c r="BM23" s="148">
        <f t="shared" si="1"/>
        <v>80169268.753999993</v>
      </c>
      <c r="BN23" s="148">
        <f t="shared" si="2"/>
        <v>101723963</v>
      </c>
    </row>
    <row r="24" spans="1:73">
      <c r="A24" s="402"/>
      <c r="B24" s="402"/>
      <c r="C24" s="402"/>
      <c r="D24" s="402"/>
      <c r="E24" s="402"/>
      <c r="F24" s="402"/>
      <c r="G24" s="402"/>
      <c r="H24" s="402"/>
      <c r="I24" s="402"/>
      <c r="J24" s="402"/>
      <c r="K24" s="402"/>
      <c r="L24" s="402"/>
      <c r="M24" s="402"/>
      <c r="N24" s="402"/>
      <c r="O24" s="402"/>
      <c r="P24" s="402"/>
      <c r="Q24" s="402"/>
      <c r="R24" s="402"/>
      <c r="S24" s="402"/>
      <c r="T24" s="324"/>
      <c r="U24" s="324"/>
      <c r="V24" s="324"/>
      <c r="W24" s="404"/>
      <c r="X24" s="404"/>
      <c r="Y24" s="404"/>
      <c r="Z24" s="404"/>
      <c r="AA24" s="404"/>
      <c r="AB24" s="404"/>
      <c r="AC24" s="404"/>
      <c r="AD24" s="404"/>
      <c r="AE24" s="404"/>
      <c r="AF24" s="404"/>
      <c r="AG24" s="404"/>
      <c r="AH24" s="404"/>
      <c r="AI24" s="404"/>
      <c r="AJ24" s="404"/>
      <c r="AK24" s="404"/>
      <c r="AL24" s="404"/>
      <c r="AM24" s="404"/>
      <c r="AN24" s="404"/>
      <c r="AO24" s="404"/>
      <c r="AP24" s="404"/>
      <c r="AQ24" s="404"/>
      <c r="AR24" s="404"/>
      <c r="AS24" s="404"/>
      <c r="AT24" s="404"/>
      <c r="AU24" s="404"/>
      <c r="AV24" s="404"/>
      <c r="AW24" s="404"/>
      <c r="AX24" s="404"/>
      <c r="AY24" s="404"/>
      <c r="AZ24" s="404"/>
      <c r="BA24" s="404"/>
      <c r="BB24" s="404"/>
      <c r="BC24" s="404"/>
      <c r="BD24" s="404"/>
      <c r="BE24" s="404"/>
      <c r="BF24" s="404"/>
      <c r="BG24" s="404"/>
      <c r="BH24" s="404"/>
      <c r="BI24" s="404"/>
      <c r="BJ24" s="404"/>
      <c r="BL24" s="262">
        <f t="shared" si="0"/>
        <v>0</v>
      </c>
      <c r="BM24" s="148">
        <f t="shared" si="1"/>
        <v>0</v>
      </c>
      <c r="BN24" s="148">
        <f t="shared" si="2"/>
        <v>0</v>
      </c>
    </row>
    <row r="25" spans="1:73" ht="6.95" customHeight="1" thickBot="1">
      <c r="A25" s="161"/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7"/>
      <c r="AR25" s="167"/>
      <c r="AS25" s="167"/>
      <c r="AT25" s="167"/>
      <c r="AU25" s="167"/>
      <c r="AV25" s="167"/>
      <c r="AW25" s="167"/>
      <c r="AX25" s="167"/>
      <c r="AY25" s="167"/>
      <c r="AZ25" s="167"/>
      <c r="BA25" s="166"/>
      <c r="BB25" s="166"/>
      <c r="BC25" s="166"/>
      <c r="BD25" s="166"/>
      <c r="BE25" s="166"/>
      <c r="BF25" s="166"/>
      <c r="BG25" s="166"/>
      <c r="BH25" s="166"/>
      <c r="BI25" s="166"/>
      <c r="BJ25" s="166"/>
      <c r="BL25" s="262">
        <f t="shared" si="0"/>
        <v>0</v>
      </c>
      <c r="BM25" s="148">
        <f t="shared" si="1"/>
        <v>0</v>
      </c>
      <c r="BN25" s="148">
        <f t="shared" si="2"/>
        <v>0</v>
      </c>
    </row>
    <row r="26" spans="1:73">
      <c r="A26" s="405" t="s">
        <v>382</v>
      </c>
      <c r="B26" s="405"/>
      <c r="C26" s="405"/>
      <c r="D26" s="405"/>
      <c r="E26" s="405"/>
      <c r="F26" s="405"/>
      <c r="G26" s="405"/>
      <c r="H26" s="405"/>
      <c r="I26" s="405"/>
      <c r="J26" s="405"/>
      <c r="K26" s="405"/>
      <c r="L26" s="405"/>
      <c r="M26" s="405"/>
      <c r="N26" s="405"/>
      <c r="O26" s="405"/>
      <c r="P26" s="405"/>
      <c r="Q26" s="405"/>
      <c r="R26" s="405"/>
      <c r="S26" s="405"/>
      <c r="T26" s="399" t="s">
        <v>249</v>
      </c>
      <c r="U26" s="400"/>
      <c r="V26" s="400"/>
      <c r="W26" s="406">
        <f>SUM(W13:AF24)</f>
        <v>551944761.19899988</v>
      </c>
      <c r="X26" s="400"/>
      <c r="Y26" s="400"/>
      <c r="Z26" s="400"/>
      <c r="AA26" s="400"/>
      <c r="AB26" s="400"/>
      <c r="AC26" s="400"/>
      <c r="AD26" s="400"/>
      <c r="AE26" s="400"/>
      <c r="AF26" s="400"/>
      <c r="AG26" s="406">
        <f>SUM(AG13:AP24)</f>
        <v>353961617.49500012</v>
      </c>
      <c r="AH26" s="400"/>
      <c r="AI26" s="400"/>
      <c r="AJ26" s="400"/>
      <c r="AK26" s="400"/>
      <c r="AL26" s="400"/>
      <c r="AM26" s="400"/>
      <c r="AN26" s="400"/>
      <c r="AO26" s="400"/>
      <c r="AP26" s="400"/>
      <c r="AQ26" s="401">
        <f>SUM(AQ13:AZ24)</f>
        <v>-1879275.3920000196</v>
      </c>
      <c r="AR26" s="401"/>
      <c r="AS26" s="401"/>
      <c r="AT26" s="401"/>
      <c r="AU26" s="401"/>
      <c r="AV26" s="401"/>
      <c r="AW26" s="401"/>
      <c r="AX26" s="401"/>
      <c r="AY26" s="401"/>
      <c r="AZ26" s="401"/>
      <c r="BA26" s="406">
        <f>SUM(BA13:BJ24)</f>
        <v>31311315</v>
      </c>
      <c r="BB26" s="400"/>
      <c r="BC26" s="400"/>
      <c r="BD26" s="400"/>
      <c r="BE26" s="400"/>
      <c r="BF26" s="400"/>
      <c r="BG26" s="400"/>
      <c r="BH26" s="400"/>
      <c r="BI26" s="400"/>
      <c r="BJ26" s="400"/>
      <c r="BL26" s="262" t="str">
        <f t="shared" si="0"/>
        <v>08</v>
      </c>
      <c r="BM26" s="148">
        <f t="shared" si="1"/>
        <v>551944761.19899988</v>
      </c>
      <c r="BN26" s="148">
        <f t="shared" si="2"/>
        <v>353961617.49500012</v>
      </c>
    </row>
    <row r="27" spans="1:73">
      <c r="A27" s="405" t="s">
        <v>383</v>
      </c>
      <c r="B27" s="405"/>
      <c r="C27" s="405"/>
      <c r="D27" s="405"/>
      <c r="E27" s="405"/>
      <c r="F27" s="405"/>
      <c r="G27" s="405"/>
      <c r="H27" s="405"/>
      <c r="I27" s="405"/>
      <c r="J27" s="405"/>
      <c r="K27" s="405"/>
      <c r="L27" s="405"/>
      <c r="M27" s="405"/>
      <c r="N27" s="405"/>
      <c r="O27" s="405"/>
      <c r="P27" s="405"/>
      <c r="Q27" s="405"/>
      <c r="R27" s="405"/>
      <c r="S27" s="405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4"/>
      <c r="AR27" s="164"/>
      <c r="AS27" s="164"/>
      <c r="AT27" s="164"/>
      <c r="AU27" s="164"/>
      <c r="AV27" s="164"/>
      <c r="AW27" s="164"/>
      <c r="AX27" s="164"/>
      <c r="AY27" s="164"/>
      <c r="AZ27" s="164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L27" s="262">
        <f t="shared" si="0"/>
        <v>0</v>
      </c>
      <c r="BM27" s="148">
        <f t="shared" si="1"/>
        <v>0</v>
      </c>
      <c r="BN27" s="148">
        <f t="shared" si="2"/>
        <v>0</v>
      </c>
    </row>
    <row r="28" spans="1:73">
      <c r="A28" s="405" t="s">
        <v>384</v>
      </c>
      <c r="B28" s="405"/>
      <c r="C28" s="405"/>
      <c r="D28" s="405"/>
      <c r="E28" s="405"/>
      <c r="F28" s="405"/>
      <c r="G28" s="405"/>
      <c r="H28" s="405"/>
      <c r="I28" s="405"/>
      <c r="J28" s="405"/>
      <c r="K28" s="405"/>
      <c r="L28" s="405"/>
      <c r="M28" s="405"/>
      <c r="N28" s="405"/>
      <c r="O28" s="405"/>
      <c r="P28" s="405"/>
      <c r="Q28" s="405"/>
      <c r="R28" s="405"/>
      <c r="S28" s="405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4"/>
      <c r="AR28" s="164"/>
      <c r="AS28" s="164"/>
      <c r="AT28" s="164"/>
      <c r="AU28" s="164"/>
      <c r="AV28" s="164"/>
      <c r="AW28" s="164"/>
      <c r="AX28" s="164"/>
      <c r="AY28" s="164"/>
      <c r="AZ28" s="164"/>
      <c r="BA28" s="161"/>
      <c r="BB28" s="161"/>
      <c r="BC28" s="161"/>
      <c r="BD28" s="161"/>
      <c r="BE28" s="161"/>
      <c r="BF28" s="161"/>
      <c r="BG28" s="161"/>
      <c r="BH28" s="161"/>
      <c r="BI28" s="161"/>
      <c r="BJ28" s="161"/>
      <c r="BL28" s="262">
        <f t="shared" si="0"/>
        <v>0</v>
      </c>
      <c r="BM28" s="148">
        <f t="shared" si="1"/>
        <v>0</v>
      </c>
      <c r="BN28" s="148">
        <f t="shared" si="2"/>
        <v>0</v>
      </c>
    </row>
    <row r="29" spans="1:73">
      <c r="A29" s="161"/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4"/>
      <c r="AR29" s="164"/>
      <c r="AS29" s="164"/>
      <c r="AT29" s="164"/>
      <c r="AU29" s="164"/>
      <c r="AV29" s="164"/>
      <c r="AW29" s="164"/>
      <c r="AX29" s="164"/>
      <c r="AY29" s="164"/>
      <c r="AZ29" s="164"/>
      <c r="BA29" s="161"/>
      <c r="BB29" s="161"/>
      <c r="BC29" s="161"/>
      <c r="BD29" s="161"/>
      <c r="BE29" s="161"/>
      <c r="BF29" s="161"/>
      <c r="BG29" s="161"/>
      <c r="BH29" s="161"/>
      <c r="BI29" s="161"/>
      <c r="BJ29" s="161"/>
      <c r="BL29" s="262">
        <f t="shared" si="0"/>
        <v>0</v>
      </c>
      <c r="BM29" s="148">
        <f t="shared" si="1"/>
        <v>0</v>
      </c>
      <c r="BN29" s="148">
        <f t="shared" si="2"/>
        <v>0</v>
      </c>
    </row>
    <row r="30" spans="1:73">
      <c r="A30" s="402" t="s">
        <v>385</v>
      </c>
      <c r="B30" s="402"/>
      <c r="C30" s="402"/>
      <c r="D30" s="402"/>
      <c r="E30" s="402"/>
      <c r="F30" s="402"/>
      <c r="G30" s="402"/>
      <c r="H30" s="402"/>
      <c r="I30" s="402"/>
      <c r="J30" s="402"/>
      <c r="K30" s="402"/>
      <c r="L30" s="402"/>
      <c r="M30" s="402"/>
      <c r="N30" s="402"/>
      <c r="O30" s="402"/>
      <c r="P30" s="402"/>
      <c r="Q30" s="402"/>
      <c r="R30" s="402"/>
      <c r="S30" s="402"/>
      <c r="T30" s="403" t="s">
        <v>250</v>
      </c>
      <c r="U30" s="324"/>
      <c r="V30" s="324"/>
      <c r="W30" s="404">
        <v>-128801285.763</v>
      </c>
      <c r="X30" s="404"/>
      <c r="Y30" s="404"/>
      <c r="Z30" s="404"/>
      <c r="AA30" s="404"/>
      <c r="AB30" s="404"/>
      <c r="AC30" s="404"/>
      <c r="AD30" s="404"/>
      <c r="AE30" s="404"/>
      <c r="AF30" s="404"/>
      <c r="AG30" s="404">
        <v>-143858821</v>
      </c>
      <c r="AH30" s="404"/>
      <c r="AI30" s="404"/>
      <c r="AJ30" s="404"/>
      <c r="AK30" s="404"/>
      <c r="AL30" s="404"/>
      <c r="AM30" s="404"/>
      <c r="AN30" s="404"/>
      <c r="AO30" s="404"/>
      <c r="AP30" s="404"/>
      <c r="AQ30" s="404">
        <v>33929912.208999999</v>
      </c>
      <c r="AR30" s="404"/>
      <c r="AS30" s="404"/>
      <c r="AT30" s="404"/>
      <c r="AU30" s="404"/>
      <c r="AV30" s="404"/>
      <c r="AW30" s="404"/>
      <c r="AX30" s="404"/>
      <c r="AY30" s="404"/>
      <c r="AZ30" s="404"/>
      <c r="BA30" s="404">
        <v>-143364168</v>
      </c>
      <c r="BB30" s="404"/>
      <c r="BC30" s="404"/>
      <c r="BD30" s="404"/>
      <c r="BE30" s="404"/>
      <c r="BF30" s="404"/>
      <c r="BG30" s="404"/>
      <c r="BH30" s="404"/>
      <c r="BI30" s="404"/>
      <c r="BJ30" s="404"/>
      <c r="BK30" s="84" t="s">
        <v>386</v>
      </c>
      <c r="BL30" s="262" t="str">
        <f t="shared" si="0"/>
        <v>09</v>
      </c>
      <c r="BM30" s="148">
        <f t="shared" si="1"/>
        <v>-128801285.763</v>
      </c>
      <c r="BN30" s="148">
        <f t="shared" si="2"/>
        <v>-143858821</v>
      </c>
    </row>
    <row r="31" spans="1:73">
      <c r="A31" s="402" t="s">
        <v>387</v>
      </c>
      <c r="B31" s="402"/>
      <c r="C31" s="402"/>
      <c r="D31" s="402"/>
      <c r="E31" s="402"/>
      <c r="F31" s="402"/>
      <c r="G31" s="402"/>
      <c r="H31" s="402"/>
      <c r="I31" s="402"/>
      <c r="J31" s="402"/>
      <c r="K31" s="402"/>
      <c r="L31" s="402"/>
      <c r="M31" s="402"/>
      <c r="N31" s="402"/>
      <c r="O31" s="402"/>
      <c r="P31" s="402"/>
      <c r="Q31" s="402"/>
      <c r="R31" s="402"/>
      <c r="S31" s="402"/>
      <c r="T31" s="324">
        <v>10</v>
      </c>
      <c r="U31" s="324"/>
      <c r="V31" s="324"/>
      <c r="W31" s="404">
        <v>-251335075.47099999</v>
      </c>
      <c r="X31" s="404"/>
      <c r="Y31" s="404"/>
      <c r="Z31" s="404"/>
      <c r="AA31" s="404"/>
      <c r="AB31" s="404"/>
      <c r="AC31" s="404"/>
      <c r="AD31" s="404"/>
      <c r="AE31" s="404"/>
      <c r="AF31" s="404"/>
      <c r="AG31" s="404">
        <v>-251371754</v>
      </c>
      <c r="AH31" s="404"/>
      <c r="AI31" s="404"/>
      <c r="AJ31" s="404"/>
      <c r="AK31" s="404"/>
      <c r="AL31" s="404"/>
      <c r="AM31" s="404"/>
      <c r="AN31" s="404"/>
      <c r="AO31" s="404"/>
      <c r="AP31" s="404"/>
      <c r="AQ31" s="404">
        <v>-168304442.822</v>
      </c>
      <c r="AR31" s="404"/>
      <c r="AS31" s="404"/>
      <c r="AT31" s="404"/>
      <c r="AU31" s="404"/>
      <c r="AV31" s="404"/>
      <c r="AW31" s="404"/>
      <c r="AX31" s="404"/>
      <c r="AY31" s="404"/>
      <c r="AZ31" s="404"/>
      <c r="BA31" s="404">
        <v>-156422237</v>
      </c>
      <c r="BB31" s="404"/>
      <c r="BC31" s="404"/>
      <c r="BD31" s="404"/>
      <c r="BE31" s="404"/>
      <c r="BF31" s="404"/>
      <c r="BG31" s="404"/>
      <c r="BH31" s="404"/>
      <c r="BI31" s="404"/>
      <c r="BJ31" s="404"/>
      <c r="BK31" s="84" t="s">
        <v>388</v>
      </c>
      <c r="BL31" s="262">
        <f t="shared" si="0"/>
        <v>10</v>
      </c>
      <c r="BM31" s="148">
        <f t="shared" si="1"/>
        <v>-251335075.47099999</v>
      </c>
      <c r="BN31" s="148">
        <f t="shared" si="2"/>
        <v>-251371754</v>
      </c>
    </row>
    <row r="32" spans="1:73">
      <c r="A32" s="402" t="s">
        <v>389</v>
      </c>
      <c r="B32" s="402"/>
      <c r="C32" s="402"/>
      <c r="D32" s="402"/>
      <c r="E32" s="402"/>
      <c r="F32" s="402"/>
      <c r="G32" s="402"/>
      <c r="H32" s="402"/>
      <c r="I32" s="402"/>
      <c r="J32" s="402"/>
      <c r="K32" s="402"/>
      <c r="L32" s="402"/>
      <c r="M32" s="402"/>
      <c r="N32" s="402"/>
      <c r="O32" s="402"/>
      <c r="P32" s="402"/>
      <c r="Q32" s="402"/>
      <c r="R32" s="402"/>
      <c r="S32" s="402"/>
      <c r="T32" s="324">
        <v>11</v>
      </c>
      <c r="U32" s="324"/>
      <c r="V32" s="324"/>
      <c r="W32" s="404">
        <v>104254473.351</v>
      </c>
      <c r="X32" s="404"/>
      <c r="Y32" s="404"/>
      <c r="Z32" s="404"/>
      <c r="AA32" s="404"/>
      <c r="AB32" s="404"/>
      <c r="AC32" s="404"/>
      <c r="AD32" s="404"/>
      <c r="AE32" s="404"/>
      <c r="AF32" s="404"/>
      <c r="AG32" s="404">
        <v>112123323</v>
      </c>
      <c r="AH32" s="404"/>
      <c r="AI32" s="404"/>
      <c r="AJ32" s="404"/>
      <c r="AK32" s="404"/>
      <c r="AL32" s="404"/>
      <c r="AM32" s="404"/>
      <c r="AN32" s="404"/>
      <c r="AO32" s="404"/>
      <c r="AP32" s="404"/>
      <c r="AQ32" s="404">
        <v>-1091421803.7650001</v>
      </c>
      <c r="AR32" s="404"/>
      <c r="AS32" s="404"/>
      <c r="AT32" s="404"/>
      <c r="AU32" s="404"/>
      <c r="AV32" s="404"/>
      <c r="AW32" s="404"/>
      <c r="AX32" s="404"/>
      <c r="AY32" s="404"/>
      <c r="AZ32" s="404"/>
      <c r="BA32" s="404">
        <v>-248981628</v>
      </c>
      <c r="BB32" s="404"/>
      <c r="BC32" s="404"/>
      <c r="BD32" s="404"/>
      <c r="BE32" s="404"/>
      <c r="BF32" s="404"/>
      <c r="BG32" s="404"/>
      <c r="BH32" s="404"/>
      <c r="BI32" s="404"/>
      <c r="BJ32" s="404"/>
      <c r="BK32" s="84" t="s">
        <v>390</v>
      </c>
      <c r="BL32" s="262">
        <f t="shared" si="0"/>
        <v>11</v>
      </c>
      <c r="BM32" s="148">
        <f t="shared" si="1"/>
        <v>104254473.351</v>
      </c>
      <c r="BN32" s="148">
        <f t="shared" si="2"/>
        <v>112123323</v>
      </c>
    </row>
    <row r="33" spans="1:66">
      <c r="A33" s="402" t="s">
        <v>391</v>
      </c>
      <c r="B33" s="402"/>
      <c r="C33" s="402"/>
      <c r="D33" s="402"/>
      <c r="E33" s="402"/>
      <c r="F33" s="402"/>
      <c r="G33" s="402"/>
      <c r="H33" s="402"/>
      <c r="I33" s="402"/>
      <c r="J33" s="402"/>
      <c r="K33" s="402"/>
      <c r="L33" s="402"/>
      <c r="M33" s="402"/>
      <c r="N33" s="402"/>
      <c r="O33" s="402"/>
      <c r="P33" s="402"/>
      <c r="Q33" s="402"/>
      <c r="R33" s="402"/>
      <c r="S33" s="402"/>
      <c r="T33" s="324">
        <v>12</v>
      </c>
      <c r="U33" s="324"/>
      <c r="V33" s="324"/>
      <c r="W33" s="404">
        <v>-18306459.313000001</v>
      </c>
      <c r="X33" s="404"/>
      <c r="Y33" s="404"/>
      <c r="Z33" s="404"/>
      <c r="AA33" s="404"/>
      <c r="AB33" s="404"/>
      <c r="AC33" s="404"/>
      <c r="AD33" s="404"/>
      <c r="AE33" s="404"/>
      <c r="AF33" s="404"/>
      <c r="AG33" s="404">
        <v>19298289</v>
      </c>
      <c r="AH33" s="404"/>
      <c r="AI33" s="404"/>
      <c r="AJ33" s="404"/>
      <c r="AK33" s="404"/>
      <c r="AL33" s="404"/>
      <c r="AM33" s="404"/>
      <c r="AN33" s="404"/>
      <c r="AO33" s="404"/>
      <c r="AP33" s="404"/>
      <c r="AQ33" s="404">
        <v>-4505848.5180000002</v>
      </c>
      <c r="AR33" s="404"/>
      <c r="AS33" s="404"/>
      <c r="AT33" s="404"/>
      <c r="AU33" s="404"/>
      <c r="AV33" s="404"/>
      <c r="AW33" s="404"/>
      <c r="AX33" s="404"/>
      <c r="AY33" s="404"/>
      <c r="AZ33" s="404"/>
      <c r="BA33" s="404">
        <v>499029</v>
      </c>
      <c r="BB33" s="404"/>
      <c r="BC33" s="404"/>
      <c r="BD33" s="404"/>
      <c r="BE33" s="404"/>
      <c r="BF33" s="404"/>
      <c r="BG33" s="404"/>
      <c r="BH33" s="404"/>
      <c r="BI33" s="404"/>
      <c r="BJ33" s="404"/>
      <c r="BK33" s="84" t="s">
        <v>392</v>
      </c>
      <c r="BL33" s="262">
        <f t="shared" si="0"/>
        <v>12</v>
      </c>
      <c r="BM33" s="148">
        <f t="shared" si="1"/>
        <v>-18306459.313000001</v>
      </c>
      <c r="BN33" s="148">
        <f t="shared" si="2"/>
        <v>19298289</v>
      </c>
    </row>
    <row r="34" spans="1:66">
      <c r="A34" s="168"/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1"/>
      <c r="U34" s="161"/>
      <c r="V34" s="161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69"/>
      <c r="AR34" s="169"/>
      <c r="AS34" s="169"/>
      <c r="AT34" s="169"/>
      <c r="AU34" s="169"/>
      <c r="AV34" s="169"/>
      <c r="AW34" s="169"/>
      <c r="AX34" s="169"/>
      <c r="AY34" s="169"/>
      <c r="AZ34" s="169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L34" s="262">
        <f t="shared" si="0"/>
        <v>0</v>
      </c>
      <c r="BM34" s="148">
        <f t="shared" si="1"/>
        <v>0</v>
      </c>
      <c r="BN34" s="148">
        <f t="shared" si="2"/>
        <v>0</v>
      </c>
    </row>
    <row r="35" spans="1:66">
      <c r="A35" s="161"/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406">
        <f>SUM(W26:AF33)</f>
        <v>257756414.00299987</v>
      </c>
      <c r="X35" s="400"/>
      <c r="Y35" s="400"/>
      <c r="Z35" s="400"/>
      <c r="AA35" s="400"/>
      <c r="AB35" s="400"/>
      <c r="AC35" s="400"/>
      <c r="AD35" s="400"/>
      <c r="AE35" s="400"/>
      <c r="AF35" s="400"/>
      <c r="AG35" s="406">
        <f>SUM(AG26:AP33)</f>
        <v>90152654.495000124</v>
      </c>
      <c r="AH35" s="400"/>
      <c r="AI35" s="400"/>
      <c r="AJ35" s="400"/>
      <c r="AK35" s="400"/>
      <c r="AL35" s="400"/>
      <c r="AM35" s="400"/>
      <c r="AN35" s="400"/>
      <c r="AO35" s="400"/>
      <c r="AP35" s="400"/>
      <c r="AQ35" s="401">
        <f>SUM(AQ26:AZ33)</f>
        <v>-1232181458.2880001</v>
      </c>
      <c r="AR35" s="401"/>
      <c r="AS35" s="401"/>
      <c r="AT35" s="401"/>
      <c r="AU35" s="401"/>
      <c r="AV35" s="401"/>
      <c r="AW35" s="401"/>
      <c r="AX35" s="401"/>
      <c r="AY35" s="401"/>
      <c r="AZ35" s="401"/>
      <c r="BA35" s="406">
        <f>SUM(BA26:BJ33)</f>
        <v>-516957689</v>
      </c>
      <c r="BB35" s="400"/>
      <c r="BC35" s="400"/>
      <c r="BD35" s="400"/>
      <c r="BE35" s="400"/>
      <c r="BF35" s="400"/>
      <c r="BG35" s="400"/>
      <c r="BH35" s="400"/>
      <c r="BI35" s="400"/>
      <c r="BJ35" s="400"/>
      <c r="BL35" s="262">
        <f t="shared" si="0"/>
        <v>0</v>
      </c>
      <c r="BM35" s="148">
        <f t="shared" si="1"/>
        <v>257756414.00299987</v>
      </c>
      <c r="BN35" s="148">
        <f t="shared" si="2"/>
        <v>90152654.495000124</v>
      </c>
    </row>
    <row r="36" spans="1:66">
      <c r="A36" s="161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1"/>
      <c r="AN36" s="161"/>
      <c r="AO36" s="161"/>
      <c r="AP36" s="161"/>
      <c r="AQ36" s="164"/>
      <c r="AR36" s="164"/>
      <c r="AS36" s="164"/>
      <c r="AT36" s="164"/>
      <c r="AU36" s="164"/>
      <c r="AV36" s="164"/>
      <c r="AW36" s="164"/>
      <c r="AX36" s="164"/>
      <c r="AY36" s="164"/>
      <c r="AZ36" s="164"/>
      <c r="BA36" s="161"/>
      <c r="BB36" s="161"/>
      <c r="BC36" s="161"/>
      <c r="BD36" s="161"/>
      <c r="BE36" s="161"/>
      <c r="BF36" s="161"/>
      <c r="BG36" s="161"/>
      <c r="BH36" s="161"/>
      <c r="BI36" s="161"/>
      <c r="BJ36" s="161"/>
      <c r="BL36" s="262">
        <f t="shared" si="0"/>
        <v>0</v>
      </c>
      <c r="BM36" s="148">
        <f t="shared" si="1"/>
        <v>0</v>
      </c>
      <c r="BN36" s="148">
        <f t="shared" si="2"/>
        <v>0</v>
      </c>
    </row>
    <row r="37" spans="1:66">
      <c r="A37" s="402" t="s">
        <v>393</v>
      </c>
      <c r="B37" s="402"/>
      <c r="C37" s="402"/>
      <c r="D37" s="402"/>
      <c r="E37" s="402"/>
      <c r="F37" s="402"/>
      <c r="G37" s="402"/>
      <c r="H37" s="402"/>
      <c r="I37" s="402"/>
      <c r="J37" s="402"/>
      <c r="K37" s="402"/>
      <c r="L37" s="402"/>
      <c r="M37" s="402"/>
      <c r="N37" s="402"/>
      <c r="O37" s="402"/>
      <c r="P37" s="402"/>
      <c r="Q37" s="402"/>
      <c r="R37" s="402"/>
      <c r="S37" s="402"/>
      <c r="T37" s="324">
        <v>14</v>
      </c>
      <c r="U37" s="324"/>
      <c r="V37" s="324"/>
      <c r="W37" s="404">
        <v>-121570684.85699999</v>
      </c>
      <c r="X37" s="404"/>
      <c r="Y37" s="404"/>
      <c r="Z37" s="404"/>
      <c r="AA37" s="404"/>
      <c r="AB37" s="404"/>
      <c r="AC37" s="404"/>
      <c r="AD37" s="404"/>
      <c r="AE37" s="404"/>
      <c r="AF37" s="404"/>
      <c r="AG37" s="404">
        <v>-95477071</v>
      </c>
      <c r="AH37" s="404"/>
      <c r="AI37" s="404"/>
      <c r="AJ37" s="404"/>
      <c r="AK37" s="404"/>
      <c r="AL37" s="404"/>
      <c r="AM37" s="404"/>
      <c r="AN37" s="404"/>
      <c r="AO37" s="404"/>
      <c r="AP37" s="404"/>
      <c r="AQ37" s="404">
        <v>-23949179.953000002</v>
      </c>
      <c r="AR37" s="404"/>
      <c r="AS37" s="404"/>
      <c r="AT37" s="404"/>
      <c r="AU37" s="404"/>
      <c r="AV37" s="404"/>
      <c r="AW37" s="404"/>
      <c r="AX37" s="404"/>
      <c r="AY37" s="404"/>
      <c r="AZ37" s="404"/>
      <c r="BA37" s="404">
        <v>-14271959</v>
      </c>
      <c r="BB37" s="404"/>
      <c r="BC37" s="404"/>
      <c r="BD37" s="404"/>
      <c r="BE37" s="404"/>
      <c r="BF37" s="404"/>
      <c r="BG37" s="404"/>
      <c r="BH37" s="404"/>
      <c r="BI37" s="404"/>
      <c r="BJ37" s="404"/>
      <c r="BK37" s="84" t="s">
        <v>394</v>
      </c>
      <c r="BL37" s="262">
        <f t="shared" si="0"/>
        <v>14</v>
      </c>
      <c r="BM37" s="148">
        <f t="shared" si="1"/>
        <v>-121570684.85699999</v>
      </c>
      <c r="BN37" s="148">
        <f t="shared" si="2"/>
        <v>-95477071</v>
      </c>
    </row>
    <row r="38" spans="1:66">
      <c r="A38" s="402" t="s">
        <v>395</v>
      </c>
      <c r="B38" s="402"/>
      <c r="C38" s="402"/>
      <c r="D38" s="402"/>
      <c r="E38" s="402"/>
      <c r="F38" s="402"/>
      <c r="G38" s="402"/>
      <c r="H38" s="402"/>
      <c r="I38" s="402"/>
      <c r="J38" s="402"/>
      <c r="K38" s="402"/>
      <c r="L38" s="402"/>
      <c r="M38" s="402"/>
      <c r="N38" s="402"/>
      <c r="O38" s="402"/>
      <c r="P38" s="402"/>
      <c r="Q38" s="402"/>
      <c r="R38" s="402"/>
      <c r="S38" s="402"/>
      <c r="T38" s="324">
        <v>15</v>
      </c>
      <c r="U38" s="324"/>
      <c r="V38" s="324"/>
      <c r="W38" s="404">
        <v>-722971707.53900003</v>
      </c>
      <c r="X38" s="404"/>
      <c r="Y38" s="404"/>
      <c r="Z38" s="404"/>
      <c r="AA38" s="404"/>
      <c r="AB38" s="404"/>
      <c r="AC38" s="404"/>
      <c r="AD38" s="404"/>
      <c r="AE38" s="404"/>
      <c r="AF38" s="404"/>
      <c r="AG38" s="404">
        <v>-374016176</v>
      </c>
      <c r="AH38" s="404"/>
      <c r="AI38" s="404"/>
      <c r="AJ38" s="404"/>
      <c r="AK38" s="404"/>
      <c r="AL38" s="404"/>
      <c r="AM38" s="404"/>
      <c r="AN38" s="404"/>
      <c r="AO38" s="404"/>
      <c r="AP38" s="404"/>
      <c r="AQ38" s="404">
        <v>-349672382.68199998</v>
      </c>
      <c r="AR38" s="404"/>
      <c r="AS38" s="404"/>
      <c r="AT38" s="404"/>
      <c r="AU38" s="404"/>
      <c r="AV38" s="404"/>
      <c r="AW38" s="404"/>
      <c r="AX38" s="404"/>
      <c r="AY38" s="404"/>
      <c r="AZ38" s="404"/>
      <c r="BA38" s="404">
        <v>-49415126</v>
      </c>
      <c r="BB38" s="404"/>
      <c r="BC38" s="404"/>
      <c r="BD38" s="404"/>
      <c r="BE38" s="404"/>
      <c r="BF38" s="404"/>
      <c r="BG38" s="404"/>
      <c r="BH38" s="404"/>
      <c r="BI38" s="404"/>
      <c r="BJ38" s="404"/>
      <c r="BK38" s="84" t="s">
        <v>396</v>
      </c>
      <c r="BL38" s="262">
        <f t="shared" si="0"/>
        <v>15</v>
      </c>
      <c r="BM38" s="148">
        <f t="shared" si="1"/>
        <v>-722971707.53900003</v>
      </c>
      <c r="BN38" s="148">
        <f t="shared" si="2"/>
        <v>-374016176</v>
      </c>
    </row>
    <row r="39" spans="1:66">
      <c r="A39" s="402" t="s">
        <v>397</v>
      </c>
      <c r="B39" s="402"/>
      <c r="C39" s="402"/>
      <c r="D39" s="402"/>
      <c r="E39" s="402"/>
      <c r="F39" s="402"/>
      <c r="G39" s="402"/>
      <c r="H39" s="402"/>
      <c r="I39" s="402"/>
      <c r="J39" s="402"/>
      <c r="K39" s="402"/>
      <c r="L39" s="402"/>
      <c r="M39" s="402"/>
      <c r="N39" s="402"/>
      <c r="O39" s="402"/>
      <c r="P39" s="402"/>
      <c r="Q39" s="402"/>
      <c r="R39" s="402"/>
      <c r="S39" s="402"/>
      <c r="T39" s="324">
        <v>16</v>
      </c>
      <c r="U39" s="324"/>
      <c r="V39" s="324"/>
      <c r="W39" s="404">
        <v>-915879.77099999995</v>
      </c>
      <c r="X39" s="404"/>
      <c r="Y39" s="404"/>
      <c r="Z39" s="404"/>
      <c r="AA39" s="404"/>
      <c r="AB39" s="404"/>
      <c r="AC39" s="404"/>
      <c r="AD39" s="404"/>
      <c r="AE39" s="404"/>
      <c r="AF39" s="404"/>
      <c r="AG39" s="404">
        <v>-7730589</v>
      </c>
      <c r="AH39" s="404"/>
      <c r="AI39" s="404"/>
      <c r="AJ39" s="404"/>
      <c r="AK39" s="404"/>
      <c r="AL39" s="404"/>
      <c r="AM39" s="404"/>
      <c r="AN39" s="404"/>
      <c r="AO39" s="404"/>
      <c r="AP39" s="404"/>
      <c r="AQ39" s="404">
        <v>0</v>
      </c>
      <c r="AR39" s="404"/>
      <c r="AS39" s="404"/>
      <c r="AT39" s="404"/>
      <c r="AU39" s="404"/>
      <c r="AV39" s="404"/>
      <c r="AW39" s="404"/>
      <c r="AX39" s="404"/>
      <c r="AY39" s="404"/>
      <c r="AZ39" s="404"/>
      <c r="BA39" s="404">
        <v>-199800</v>
      </c>
      <c r="BB39" s="404"/>
      <c r="BC39" s="404"/>
      <c r="BD39" s="404"/>
      <c r="BE39" s="404"/>
      <c r="BF39" s="404"/>
      <c r="BG39" s="404"/>
      <c r="BH39" s="404"/>
      <c r="BI39" s="404"/>
      <c r="BJ39" s="404"/>
      <c r="BK39" s="84" t="s">
        <v>398</v>
      </c>
      <c r="BL39" s="262">
        <f t="shared" si="0"/>
        <v>16</v>
      </c>
      <c r="BM39" s="148">
        <f t="shared" si="1"/>
        <v>-915879.77099999995</v>
      </c>
      <c r="BN39" s="148">
        <f t="shared" si="2"/>
        <v>-7730589</v>
      </c>
    </row>
    <row r="40" spans="1:66" ht="15" thickBot="1">
      <c r="A40" s="402" t="s">
        <v>399</v>
      </c>
      <c r="B40" s="402"/>
      <c r="C40" s="402"/>
      <c r="D40" s="402"/>
      <c r="E40" s="402"/>
      <c r="F40" s="402"/>
      <c r="G40" s="402"/>
      <c r="H40" s="402"/>
      <c r="I40" s="402"/>
      <c r="J40" s="402"/>
      <c r="K40" s="402"/>
      <c r="L40" s="402"/>
      <c r="M40" s="402"/>
      <c r="N40" s="402"/>
      <c r="O40" s="402"/>
      <c r="P40" s="402"/>
      <c r="Q40" s="402"/>
      <c r="R40" s="402"/>
      <c r="S40" s="402"/>
      <c r="T40" s="161"/>
      <c r="U40" s="161"/>
      <c r="V40" s="161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70"/>
      <c r="AR40" s="170"/>
      <c r="AS40" s="170"/>
      <c r="AT40" s="170"/>
      <c r="AU40" s="170"/>
      <c r="AV40" s="170"/>
      <c r="AW40" s="170"/>
      <c r="AX40" s="170"/>
      <c r="AY40" s="170"/>
      <c r="AZ40" s="17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L40" s="262">
        <f t="shared" si="0"/>
        <v>0</v>
      </c>
      <c r="BM40" s="148">
        <f t="shared" si="1"/>
        <v>0</v>
      </c>
      <c r="BN40" s="148">
        <f t="shared" si="2"/>
        <v>0</v>
      </c>
    </row>
    <row r="41" spans="1:66">
      <c r="A41" s="405" t="s">
        <v>400</v>
      </c>
      <c r="B41" s="405"/>
      <c r="C41" s="405"/>
      <c r="D41" s="405"/>
      <c r="E41" s="405"/>
      <c r="F41" s="405"/>
      <c r="G41" s="405"/>
      <c r="H41" s="405"/>
      <c r="I41" s="405"/>
      <c r="J41" s="405"/>
      <c r="K41" s="405"/>
      <c r="L41" s="405"/>
      <c r="M41" s="405"/>
      <c r="N41" s="405"/>
      <c r="O41" s="405"/>
      <c r="P41" s="405"/>
      <c r="Q41" s="405"/>
      <c r="R41" s="405"/>
      <c r="S41" s="405"/>
      <c r="T41" s="400">
        <v>20</v>
      </c>
      <c r="U41" s="400"/>
      <c r="V41" s="400"/>
      <c r="W41" s="407">
        <f>SUM(W35:AF39)</f>
        <v>-587701858.16400015</v>
      </c>
      <c r="X41" s="408"/>
      <c r="Y41" s="408"/>
      <c r="Z41" s="408"/>
      <c r="AA41" s="408"/>
      <c r="AB41" s="408"/>
      <c r="AC41" s="408"/>
      <c r="AD41" s="408"/>
      <c r="AE41" s="408"/>
      <c r="AF41" s="408"/>
      <c r="AG41" s="407">
        <f>SUM(AG35:AP39)</f>
        <v>-387071181.50499988</v>
      </c>
      <c r="AH41" s="408"/>
      <c r="AI41" s="408"/>
      <c r="AJ41" s="408"/>
      <c r="AK41" s="408"/>
      <c r="AL41" s="408"/>
      <c r="AM41" s="408"/>
      <c r="AN41" s="408"/>
      <c r="AO41" s="408"/>
      <c r="AP41" s="408"/>
      <c r="AQ41" s="409">
        <f>SUM(AQ35:AZ39)</f>
        <v>-1605803020.9230001</v>
      </c>
      <c r="AR41" s="409"/>
      <c r="AS41" s="409"/>
      <c r="AT41" s="409"/>
      <c r="AU41" s="409"/>
      <c r="AV41" s="409"/>
      <c r="AW41" s="409"/>
      <c r="AX41" s="409"/>
      <c r="AY41" s="409"/>
      <c r="AZ41" s="409"/>
      <c r="BA41" s="407">
        <f>SUM(BA35:BJ39)</f>
        <v>-580844574</v>
      </c>
      <c r="BB41" s="408"/>
      <c r="BC41" s="408"/>
      <c r="BD41" s="408"/>
      <c r="BE41" s="408"/>
      <c r="BF41" s="408"/>
      <c r="BG41" s="408"/>
      <c r="BH41" s="408"/>
      <c r="BI41" s="408"/>
      <c r="BJ41" s="408"/>
      <c r="BL41" s="262">
        <f t="shared" si="0"/>
        <v>20</v>
      </c>
      <c r="BM41" s="148">
        <f t="shared" si="1"/>
        <v>-587701858.16400015</v>
      </c>
      <c r="BN41" s="148">
        <f t="shared" si="2"/>
        <v>-387071181.50499988</v>
      </c>
    </row>
    <row r="42" spans="1:66" ht="15" thickBot="1">
      <c r="A42" s="405" t="s">
        <v>401</v>
      </c>
      <c r="B42" s="405"/>
      <c r="C42" s="405"/>
      <c r="D42" s="405"/>
      <c r="E42" s="405"/>
      <c r="F42" s="405"/>
      <c r="G42" s="405"/>
      <c r="H42" s="405"/>
      <c r="I42" s="405"/>
      <c r="J42" s="405"/>
      <c r="K42" s="405"/>
      <c r="L42" s="405"/>
      <c r="M42" s="405"/>
      <c r="N42" s="405"/>
      <c r="O42" s="405"/>
      <c r="P42" s="405"/>
      <c r="Q42" s="405"/>
      <c r="R42" s="405"/>
      <c r="S42" s="405"/>
      <c r="T42" s="161"/>
      <c r="U42" s="161"/>
      <c r="V42" s="161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  <c r="AO42" s="166"/>
      <c r="AP42" s="166"/>
      <c r="AQ42" s="167"/>
      <c r="AR42" s="167"/>
      <c r="AS42" s="167"/>
      <c r="AT42" s="167"/>
      <c r="AU42" s="167"/>
      <c r="AV42" s="167"/>
      <c r="AW42" s="167"/>
      <c r="AX42" s="167"/>
      <c r="AY42" s="167"/>
      <c r="AZ42" s="167"/>
      <c r="BA42" s="166"/>
      <c r="BB42" s="166"/>
      <c r="BC42" s="166"/>
      <c r="BD42" s="166"/>
      <c r="BE42" s="166"/>
      <c r="BF42" s="166"/>
      <c r="BG42" s="166"/>
      <c r="BH42" s="166"/>
      <c r="BI42" s="166"/>
      <c r="BJ42" s="166"/>
    </row>
    <row r="43" spans="1:66">
      <c r="A43" s="161"/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  <c r="AK43" s="161"/>
      <c r="AL43" s="161"/>
      <c r="AM43" s="161"/>
      <c r="AN43" s="161"/>
      <c r="AO43" s="161"/>
      <c r="AP43" s="161"/>
      <c r="AQ43" s="162"/>
      <c r="AR43" s="162"/>
      <c r="AS43" s="162"/>
      <c r="AT43" s="162"/>
      <c r="AU43" s="162"/>
      <c r="AV43" s="162"/>
      <c r="AW43" s="162"/>
      <c r="AX43" s="162"/>
      <c r="AY43" s="162"/>
      <c r="AZ43" s="162"/>
      <c r="BA43" s="161"/>
      <c r="BB43" s="161"/>
      <c r="BC43" s="161"/>
      <c r="BD43" s="161"/>
      <c r="BE43" s="161"/>
      <c r="BF43" s="161"/>
      <c r="BG43" s="161"/>
      <c r="BH43" s="161"/>
      <c r="BI43" s="161"/>
      <c r="BJ43" s="161"/>
    </row>
    <row r="44" spans="1:66">
      <c r="A44" s="161"/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  <c r="AN44" s="161"/>
      <c r="AO44" s="161"/>
      <c r="AP44" s="161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1"/>
      <c r="BB44" s="161"/>
      <c r="BC44" s="161"/>
      <c r="BD44" s="161"/>
      <c r="BE44" s="161"/>
      <c r="BF44" s="161"/>
      <c r="BG44" s="161"/>
      <c r="BH44" s="161"/>
      <c r="BI44" s="161"/>
      <c r="BJ44" s="161"/>
    </row>
    <row r="45" spans="1:66">
      <c r="A45" s="161"/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  <c r="AH45" s="161"/>
      <c r="AI45" s="161"/>
      <c r="AJ45" s="161"/>
      <c r="AK45" s="161"/>
      <c r="AL45" s="161"/>
      <c r="AM45" s="161"/>
      <c r="AN45" s="161"/>
      <c r="AO45" s="161"/>
      <c r="AP45" s="161"/>
      <c r="AQ45" s="162"/>
      <c r="AR45" s="162"/>
      <c r="AS45" s="162"/>
      <c r="AT45" s="162"/>
      <c r="AU45" s="162"/>
      <c r="AV45" s="162"/>
      <c r="AW45" s="162"/>
      <c r="AX45" s="162"/>
      <c r="AY45" s="162"/>
      <c r="AZ45" s="162"/>
      <c r="BA45" s="161"/>
      <c r="BB45" s="161"/>
      <c r="BC45" s="161"/>
      <c r="BD45" s="161"/>
      <c r="BE45" s="161"/>
      <c r="BF45" s="161"/>
      <c r="BG45" s="161"/>
      <c r="BH45" s="161"/>
      <c r="BI45" s="161"/>
      <c r="BJ45" s="161"/>
    </row>
    <row r="46" spans="1:66">
      <c r="A46" s="161"/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  <c r="AH46" s="161"/>
      <c r="AI46" s="161"/>
      <c r="AJ46" s="161"/>
      <c r="AK46" s="161"/>
      <c r="AL46" s="161"/>
      <c r="AM46" s="161"/>
      <c r="AN46" s="161"/>
      <c r="AO46" s="161"/>
      <c r="AP46" s="161"/>
      <c r="AQ46" s="162"/>
      <c r="AR46" s="162"/>
      <c r="AS46" s="162"/>
      <c r="AT46" s="162"/>
      <c r="AU46" s="162"/>
      <c r="AV46" s="162"/>
      <c r="AW46" s="162"/>
      <c r="AX46" s="162"/>
      <c r="AY46" s="162"/>
      <c r="AZ46" s="162"/>
      <c r="BA46" s="161"/>
      <c r="BB46" s="161"/>
      <c r="BC46" s="161"/>
      <c r="BD46" s="161"/>
      <c r="BE46" s="161"/>
      <c r="BF46" s="161"/>
      <c r="BG46" s="161"/>
      <c r="BH46" s="161"/>
      <c r="BI46" s="161"/>
      <c r="BJ46" s="161"/>
    </row>
    <row r="47" spans="1:66">
      <c r="A47" s="161"/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2"/>
      <c r="AR47" s="162"/>
      <c r="AS47" s="162"/>
      <c r="AT47" s="162"/>
      <c r="AU47" s="162"/>
      <c r="AV47" s="162"/>
      <c r="AW47" s="162"/>
      <c r="AX47" s="162"/>
      <c r="AY47" s="162"/>
      <c r="AZ47" s="162"/>
      <c r="BA47" s="161"/>
      <c r="BB47" s="161"/>
      <c r="BC47" s="161"/>
      <c r="BD47" s="161"/>
      <c r="BE47" s="161"/>
      <c r="BF47" s="161"/>
      <c r="BG47" s="161"/>
      <c r="BH47" s="161"/>
      <c r="BI47" s="161"/>
      <c r="BJ47" s="161"/>
    </row>
    <row r="48" spans="1:66">
      <c r="A48" s="161"/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  <c r="AO48" s="161"/>
      <c r="AP48" s="161"/>
      <c r="AQ48" s="162"/>
      <c r="AR48" s="162"/>
      <c r="AS48" s="162"/>
      <c r="AT48" s="162"/>
      <c r="AU48" s="162"/>
      <c r="AV48" s="162"/>
      <c r="AW48" s="162"/>
      <c r="AX48" s="162"/>
      <c r="AY48" s="162"/>
      <c r="AZ48" s="162"/>
      <c r="BA48" s="161"/>
      <c r="BB48" s="161"/>
      <c r="BC48" s="161"/>
      <c r="BD48" s="161"/>
      <c r="BE48" s="161"/>
      <c r="BF48" s="161"/>
      <c r="BG48" s="161"/>
      <c r="BH48" s="161"/>
      <c r="BI48" s="161"/>
      <c r="BJ48" s="161"/>
    </row>
    <row r="49" spans="1:62">
      <c r="A49" s="161"/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</row>
    <row r="50" spans="1:62">
      <c r="A50" s="161"/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61"/>
      <c r="AK50" s="161"/>
      <c r="AL50" s="161"/>
      <c r="AM50" s="161"/>
      <c r="AN50" s="161"/>
      <c r="AO50" s="161"/>
      <c r="AP50" s="161"/>
      <c r="AQ50" s="162"/>
      <c r="AR50" s="162"/>
      <c r="AS50" s="162"/>
      <c r="AT50" s="162"/>
      <c r="AU50" s="162"/>
      <c r="AV50" s="162"/>
      <c r="AW50" s="162"/>
      <c r="AX50" s="162"/>
      <c r="AY50" s="162"/>
      <c r="AZ50" s="162"/>
      <c r="BA50" s="161"/>
      <c r="BB50" s="161"/>
      <c r="BC50" s="161"/>
      <c r="BD50" s="161"/>
      <c r="BE50" s="161"/>
      <c r="BF50" s="161"/>
      <c r="BG50" s="161"/>
      <c r="BH50" s="161"/>
      <c r="BI50" s="161"/>
      <c r="BJ50" s="161"/>
    </row>
    <row r="51" spans="1:62">
      <c r="A51" s="161"/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  <c r="AH51" s="161"/>
      <c r="AI51" s="161"/>
      <c r="AJ51" s="161"/>
      <c r="AK51" s="161"/>
      <c r="AL51" s="161"/>
      <c r="AM51" s="161"/>
      <c r="AN51" s="161"/>
      <c r="AO51" s="161"/>
      <c r="AP51" s="161"/>
      <c r="AQ51" s="162"/>
      <c r="AR51" s="162"/>
      <c r="AS51" s="162"/>
      <c r="AT51" s="162"/>
      <c r="AU51" s="162"/>
      <c r="AV51" s="162"/>
      <c r="AW51" s="162"/>
      <c r="AX51" s="162"/>
      <c r="AY51" s="162"/>
      <c r="AZ51" s="162"/>
      <c r="BA51" s="161"/>
      <c r="BB51" s="161"/>
      <c r="BC51" s="161"/>
      <c r="BD51" s="161"/>
      <c r="BE51" s="161"/>
      <c r="BF51" s="161"/>
      <c r="BG51" s="161"/>
      <c r="BH51" s="161"/>
      <c r="BI51" s="161"/>
      <c r="BJ51" s="161"/>
    </row>
    <row r="52" spans="1:62">
      <c r="A52" s="161"/>
      <c r="B52" s="161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  <c r="AA52" s="161"/>
      <c r="AB52" s="161"/>
      <c r="AC52" s="161"/>
      <c r="AD52" s="161"/>
      <c r="AE52" s="161"/>
      <c r="AF52" s="161"/>
      <c r="AG52" s="161"/>
      <c r="AH52" s="161"/>
      <c r="AI52" s="161"/>
      <c r="AJ52" s="161"/>
      <c r="AK52" s="161"/>
      <c r="AL52" s="161"/>
      <c r="AM52" s="161"/>
      <c r="AN52" s="161"/>
      <c r="AO52" s="161"/>
      <c r="AP52" s="161"/>
      <c r="AQ52" s="162"/>
      <c r="AR52" s="162"/>
      <c r="AS52" s="162"/>
      <c r="AT52" s="162"/>
      <c r="AU52" s="162"/>
      <c r="AV52" s="162"/>
      <c r="AW52" s="162"/>
      <c r="AX52" s="162"/>
      <c r="AY52" s="162"/>
      <c r="AZ52" s="162"/>
      <c r="BA52" s="161"/>
      <c r="BB52" s="161"/>
      <c r="BC52" s="161"/>
      <c r="BD52" s="161"/>
      <c r="BE52" s="161"/>
      <c r="BF52" s="161"/>
      <c r="BG52" s="161"/>
      <c r="BH52" s="161"/>
      <c r="BI52" s="161"/>
      <c r="BJ52" s="161"/>
    </row>
    <row r="53" spans="1:62">
      <c r="A53" s="161"/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  <c r="AH53" s="161"/>
      <c r="AI53" s="161"/>
      <c r="AJ53" s="161"/>
      <c r="AK53" s="161"/>
      <c r="AL53" s="161"/>
      <c r="AM53" s="161"/>
      <c r="AN53" s="161"/>
      <c r="AO53" s="161"/>
      <c r="AP53" s="161"/>
      <c r="AQ53" s="162"/>
      <c r="AR53" s="162"/>
      <c r="AS53" s="162"/>
      <c r="AT53" s="162"/>
      <c r="AU53" s="162"/>
      <c r="AV53" s="162"/>
      <c r="AW53" s="162"/>
      <c r="AX53" s="162"/>
      <c r="AY53" s="162"/>
      <c r="AZ53" s="162"/>
      <c r="BA53" s="161"/>
      <c r="BB53" s="161"/>
      <c r="BC53" s="161"/>
      <c r="BD53" s="161"/>
      <c r="BE53" s="161"/>
      <c r="BF53" s="161"/>
      <c r="BG53" s="161"/>
      <c r="BH53" s="161"/>
      <c r="BI53" s="161"/>
      <c r="BJ53" s="161"/>
    </row>
    <row r="54" spans="1:62">
      <c r="A54" s="161"/>
      <c r="B54" s="161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Z54" s="161"/>
      <c r="AA54" s="161"/>
      <c r="AB54" s="161"/>
      <c r="AC54" s="161"/>
      <c r="AD54" s="161"/>
      <c r="AE54" s="161"/>
      <c r="AF54" s="161"/>
      <c r="AG54" s="161"/>
      <c r="AH54" s="161"/>
      <c r="AI54" s="161"/>
      <c r="AJ54" s="161"/>
      <c r="AK54" s="161"/>
      <c r="AL54" s="161"/>
      <c r="AM54" s="161"/>
      <c r="AN54" s="161"/>
      <c r="AO54" s="161"/>
      <c r="AP54" s="161"/>
      <c r="AQ54" s="162"/>
      <c r="AR54" s="162"/>
      <c r="AS54" s="162"/>
      <c r="AT54" s="162"/>
      <c r="AU54" s="162"/>
      <c r="AV54" s="162"/>
      <c r="AW54" s="162"/>
      <c r="AX54" s="162"/>
      <c r="AY54" s="162"/>
      <c r="AZ54" s="162"/>
      <c r="BA54" s="161"/>
      <c r="BB54" s="161"/>
      <c r="BC54" s="161"/>
      <c r="BD54" s="161"/>
      <c r="BE54" s="161"/>
      <c r="BF54" s="161"/>
      <c r="BG54" s="161"/>
      <c r="BH54" s="161"/>
      <c r="BI54" s="161"/>
      <c r="BJ54" s="161"/>
    </row>
    <row r="55" spans="1:62">
      <c r="A55" s="323" t="s">
        <v>294</v>
      </c>
      <c r="B55" s="323"/>
      <c r="C55" s="323"/>
      <c r="D55" s="323"/>
      <c r="E55" s="323"/>
      <c r="F55" s="323"/>
      <c r="G55" s="323"/>
      <c r="H55" s="323"/>
      <c r="I55" s="323"/>
      <c r="J55" s="323"/>
      <c r="K55" s="323"/>
      <c r="L55" s="323"/>
      <c r="M55" s="323"/>
      <c r="N55" s="323"/>
      <c r="O55" s="323"/>
      <c r="P55" s="323"/>
      <c r="Q55" s="323"/>
      <c r="R55" s="323"/>
      <c r="S55" s="323"/>
      <c r="T55" s="323"/>
      <c r="U55" s="323"/>
      <c r="V55" s="323"/>
      <c r="W55" s="323"/>
      <c r="X55" s="323"/>
      <c r="Y55" s="323"/>
      <c r="Z55" s="323"/>
      <c r="AA55" s="323"/>
      <c r="AB55" s="323"/>
      <c r="AC55" s="323"/>
      <c r="AD55" s="323"/>
      <c r="AE55" s="323"/>
      <c r="AF55" s="323"/>
      <c r="AG55" s="323"/>
      <c r="AH55" s="323"/>
      <c r="AI55" s="323"/>
      <c r="AJ55" s="323"/>
      <c r="AK55" s="323"/>
      <c r="AL55" s="323"/>
      <c r="AM55" s="323"/>
      <c r="AN55" s="323"/>
      <c r="AO55" s="323"/>
      <c r="AP55" s="323"/>
      <c r="AQ55" s="323"/>
      <c r="AR55" s="323"/>
      <c r="AS55" s="323"/>
      <c r="AT55" s="323"/>
      <c r="AU55" s="323"/>
      <c r="AV55" s="323"/>
      <c r="AW55" s="323"/>
      <c r="AX55" s="323"/>
      <c r="AY55" s="323"/>
      <c r="AZ55" s="323"/>
      <c r="BA55" s="323"/>
      <c r="BB55" s="323"/>
      <c r="BC55" s="323"/>
      <c r="BD55" s="323"/>
      <c r="BE55" s="323"/>
      <c r="BF55" s="323"/>
      <c r="BG55" s="323"/>
      <c r="BH55" s="323"/>
      <c r="BI55" s="323"/>
      <c r="BJ55" s="323"/>
    </row>
    <row r="56" spans="1:62">
      <c r="A56" s="119"/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71"/>
      <c r="AR56" s="171"/>
      <c r="AS56" s="171"/>
      <c r="AT56" s="171"/>
      <c r="AU56" s="171"/>
      <c r="AV56" s="171"/>
      <c r="AW56" s="171"/>
      <c r="AX56" s="171"/>
      <c r="AY56" s="171"/>
      <c r="AZ56" s="171"/>
      <c r="BA56" s="119"/>
      <c r="BB56" s="119"/>
      <c r="BC56" s="119"/>
      <c r="BD56" s="119"/>
      <c r="BE56" s="119"/>
      <c r="BF56" s="119"/>
      <c r="BG56" s="119"/>
      <c r="BH56" s="119"/>
      <c r="BI56" s="324">
        <v>8</v>
      </c>
      <c r="BJ56" s="324"/>
    </row>
    <row r="57" spans="1:62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71"/>
      <c r="AR57" s="171"/>
      <c r="AS57" s="171"/>
      <c r="AT57" s="171"/>
      <c r="AU57" s="171"/>
      <c r="AV57" s="171"/>
      <c r="AW57" s="171"/>
      <c r="AX57" s="171"/>
      <c r="AY57" s="171"/>
      <c r="AZ57" s="171"/>
      <c r="BA57" s="119"/>
      <c r="BB57" s="119"/>
      <c r="BC57" s="119"/>
      <c r="BD57" s="119"/>
      <c r="BE57" s="119"/>
      <c r="BF57" s="119"/>
      <c r="BG57" s="119"/>
      <c r="BH57" s="119"/>
      <c r="BI57" s="119"/>
      <c r="BJ57" s="120"/>
    </row>
    <row r="59" spans="1:62" ht="15.7">
      <c r="A59" s="280" t="str">
        <f>A2</f>
        <v>Công ty Cổ phần Hàng tiêu dùng Ma San và các công ty con</v>
      </c>
      <c r="B59" s="280"/>
      <c r="C59" s="280"/>
      <c r="D59" s="280"/>
      <c r="E59" s="280"/>
      <c r="F59" s="280"/>
      <c r="G59" s="280"/>
      <c r="H59" s="280"/>
      <c r="I59" s="280"/>
      <c r="J59" s="280"/>
      <c r="K59" s="280"/>
      <c r="L59" s="280"/>
      <c r="M59" s="280"/>
      <c r="N59" s="280"/>
      <c r="O59" s="280"/>
      <c r="P59" s="280"/>
      <c r="Q59" s="280"/>
      <c r="R59" s="280"/>
      <c r="S59" s="280"/>
      <c r="T59" s="280"/>
      <c r="U59" s="280"/>
      <c r="V59" s="280"/>
      <c r="W59" s="280"/>
      <c r="X59" s="280"/>
      <c r="Y59" s="280"/>
      <c r="Z59" s="280"/>
      <c r="AA59" s="280"/>
      <c r="AB59" s="280"/>
      <c r="AC59" s="280"/>
      <c r="AD59" s="280"/>
      <c r="AE59" s="280"/>
      <c r="AF59" s="280"/>
      <c r="AG59" s="280"/>
      <c r="AH59" s="280"/>
      <c r="AI59" s="280"/>
      <c r="AJ59" s="280"/>
      <c r="AK59" s="280"/>
      <c r="AL59" s="280"/>
      <c r="AM59" s="280"/>
      <c r="AN59" s="280"/>
      <c r="AO59" s="280"/>
      <c r="AP59" s="280"/>
      <c r="AQ59" s="280"/>
      <c r="AR59" s="280"/>
      <c r="AS59" s="280"/>
      <c r="AT59" s="280"/>
      <c r="AU59" s="280"/>
      <c r="AV59" s="280"/>
      <c r="AW59" s="280"/>
      <c r="AX59" s="280"/>
      <c r="AY59" s="280"/>
      <c r="AZ59" s="280"/>
      <c r="BA59" s="280"/>
      <c r="BB59" s="280"/>
      <c r="BC59" s="280"/>
      <c r="BD59" s="280"/>
      <c r="BE59" s="280"/>
      <c r="BF59" s="280"/>
      <c r="BG59" s="280"/>
      <c r="BH59" s="280"/>
      <c r="BI59" s="280"/>
      <c r="BJ59" s="280"/>
    </row>
    <row r="60" spans="1:62" ht="15.7">
      <c r="A60" s="280" t="str">
        <f>"Báo cáo lưu chuyển tiền tệ cho "&amp;'T2-3'!$BM$1&amp;" kết thúc "&amp;'T2-3'!$BJ$1</f>
        <v>Báo cáo lưu chuyển tiền tệ cho giai đoạn ba tháng kết thúc ngày 31 tháng 3 năm 2015</v>
      </c>
      <c r="B60" s="280"/>
      <c r="C60" s="280"/>
      <c r="D60" s="280"/>
      <c r="E60" s="280"/>
      <c r="F60" s="280"/>
      <c r="G60" s="280"/>
      <c r="H60" s="280"/>
      <c r="I60" s="280"/>
      <c r="J60" s="280"/>
      <c r="K60" s="280"/>
      <c r="L60" s="280"/>
      <c r="M60" s="280"/>
      <c r="N60" s="280"/>
      <c r="O60" s="280"/>
      <c r="P60" s="280"/>
      <c r="Q60" s="280"/>
      <c r="R60" s="280"/>
      <c r="S60" s="280"/>
      <c r="T60" s="280"/>
      <c r="U60" s="280"/>
      <c r="V60" s="280"/>
      <c r="W60" s="280"/>
      <c r="X60" s="280"/>
      <c r="Y60" s="280"/>
      <c r="Z60" s="280"/>
      <c r="AA60" s="280"/>
      <c r="AB60" s="280"/>
      <c r="AC60" s="280"/>
      <c r="AD60" s="280"/>
      <c r="AE60" s="280"/>
      <c r="AF60" s="280"/>
      <c r="AG60" s="280"/>
      <c r="AH60" s="280"/>
      <c r="AI60" s="280"/>
      <c r="AJ60" s="280"/>
      <c r="AK60" s="280"/>
      <c r="AL60" s="280"/>
      <c r="AM60" s="280"/>
      <c r="AN60" s="280"/>
      <c r="AO60" s="280"/>
      <c r="AP60" s="280"/>
      <c r="AQ60" s="280"/>
      <c r="AR60" s="280"/>
      <c r="AS60" s="280"/>
      <c r="AT60" s="280"/>
      <c r="AU60" s="280"/>
      <c r="AV60" s="280"/>
      <c r="AW60" s="280"/>
      <c r="AX60" s="280"/>
      <c r="AY60" s="280"/>
      <c r="AZ60" s="280"/>
      <c r="BA60" s="280"/>
      <c r="BB60" s="280"/>
      <c r="BC60" s="280"/>
      <c r="BD60" s="280"/>
      <c r="BE60" s="280"/>
      <c r="BF60" s="280"/>
      <c r="BG60" s="280"/>
      <c r="BH60" s="280"/>
      <c r="BI60" s="280"/>
      <c r="BJ60" s="280"/>
    </row>
    <row r="61" spans="1:62" ht="15.7">
      <c r="A61" s="172" t="s">
        <v>402</v>
      </c>
    </row>
    <row r="64" spans="1:62">
      <c r="BJ64" s="100" t="s">
        <v>403</v>
      </c>
    </row>
    <row r="65" spans="1:66">
      <c r="BH65" s="101"/>
      <c r="BI65" s="101"/>
      <c r="BJ65" s="102" t="s">
        <v>269</v>
      </c>
    </row>
    <row r="66" spans="1:66" ht="15" customHeight="1">
      <c r="A66" s="395" t="s">
        <v>98</v>
      </c>
      <c r="B66" s="395"/>
      <c r="C66" s="395"/>
      <c r="D66" s="395"/>
      <c r="E66" s="395"/>
      <c r="F66" s="395"/>
      <c r="G66" s="395"/>
      <c r="H66" s="395"/>
      <c r="I66" s="395"/>
      <c r="J66" s="395"/>
      <c r="K66" s="395"/>
      <c r="L66" s="395"/>
      <c r="M66" s="395"/>
      <c r="N66" s="395"/>
      <c r="O66" s="395"/>
      <c r="P66" s="395"/>
      <c r="Q66" s="395"/>
      <c r="R66" s="395"/>
      <c r="S66" s="395"/>
      <c r="T66" s="398" t="s">
        <v>10</v>
      </c>
      <c r="U66" s="398"/>
      <c r="V66" s="398"/>
      <c r="W66" s="395" t="s">
        <v>270</v>
      </c>
      <c r="X66" s="395"/>
      <c r="Y66" s="395"/>
      <c r="Z66" s="395"/>
      <c r="AA66" s="395"/>
      <c r="AB66" s="395"/>
      <c r="AC66" s="395"/>
      <c r="AD66" s="395"/>
      <c r="AE66" s="395"/>
      <c r="AF66" s="395"/>
      <c r="AG66" s="395"/>
      <c r="AH66" s="395"/>
      <c r="AI66" s="395"/>
      <c r="AJ66" s="395"/>
      <c r="AK66" s="395"/>
      <c r="AL66" s="395"/>
      <c r="AM66" s="395"/>
      <c r="AN66" s="395"/>
      <c r="AO66" s="395"/>
      <c r="AP66" s="395"/>
      <c r="AQ66" s="395" t="s">
        <v>271</v>
      </c>
      <c r="AR66" s="395"/>
      <c r="AS66" s="395"/>
      <c r="AT66" s="395"/>
      <c r="AU66" s="395"/>
      <c r="AV66" s="395"/>
      <c r="AW66" s="395"/>
      <c r="AX66" s="395"/>
      <c r="AY66" s="395"/>
      <c r="AZ66" s="395"/>
      <c r="BA66" s="395"/>
      <c r="BB66" s="395"/>
      <c r="BC66" s="395"/>
      <c r="BD66" s="395"/>
      <c r="BE66" s="395"/>
      <c r="BF66" s="395"/>
      <c r="BG66" s="395"/>
      <c r="BH66" s="395"/>
      <c r="BI66" s="395"/>
      <c r="BJ66" s="395"/>
    </row>
    <row r="67" spans="1:66">
      <c r="A67" s="395"/>
      <c r="B67" s="395"/>
      <c r="C67" s="395"/>
      <c r="D67" s="395"/>
      <c r="E67" s="395"/>
      <c r="F67" s="395"/>
      <c r="G67" s="395"/>
      <c r="H67" s="395"/>
      <c r="I67" s="395"/>
      <c r="J67" s="395"/>
      <c r="K67" s="395"/>
      <c r="L67" s="395"/>
      <c r="M67" s="395"/>
      <c r="N67" s="395"/>
      <c r="O67" s="395"/>
      <c r="P67" s="395"/>
      <c r="Q67" s="395"/>
      <c r="R67" s="395"/>
      <c r="S67" s="395"/>
      <c r="T67" s="398"/>
      <c r="U67" s="398"/>
      <c r="V67" s="398"/>
      <c r="W67" s="395" t="s">
        <v>361</v>
      </c>
      <c r="X67" s="395"/>
      <c r="Y67" s="395"/>
      <c r="Z67" s="395"/>
      <c r="AA67" s="395"/>
      <c r="AB67" s="395"/>
      <c r="AC67" s="395"/>
      <c r="AD67" s="395"/>
      <c r="AE67" s="395"/>
      <c r="AF67" s="395"/>
      <c r="AG67" s="395"/>
      <c r="AH67" s="395"/>
      <c r="AI67" s="395"/>
      <c r="AJ67" s="395"/>
      <c r="AK67" s="395"/>
      <c r="AL67" s="395"/>
      <c r="AM67" s="395"/>
      <c r="AN67" s="395"/>
      <c r="AO67" s="395"/>
      <c r="AP67" s="395"/>
      <c r="AQ67" s="395" t="s">
        <v>361</v>
      </c>
      <c r="AR67" s="395"/>
      <c r="AS67" s="395"/>
      <c r="AT67" s="395"/>
      <c r="AU67" s="395"/>
      <c r="AV67" s="395"/>
      <c r="AW67" s="395"/>
      <c r="AX67" s="395"/>
      <c r="AY67" s="395"/>
      <c r="AZ67" s="395"/>
      <c r="BA67" s="395"/>
      <c r="BB67" s="395"/>
      <c r="BC67" s="395"/>
      <c r="BD67" s="395"/>
      <c r="BE67" s="395"/>
      <c r="BF67" s="395"/>
      <c r="BG67" s="395"/>
      <c r="BH67" s="395"/>
      <c r="BI67" s="395"/>
      <c r="BJ67" s="395"/>
    </row>
    <row r="68" spans="1:66" ht="15" customHeight="1">
      <c r="A68" s="395"/>
      <c r="B68" s="395"/>
      <c r="C68" s="395"/>
      <c r="D68" s="395"/>
      <c r="E68" s="395"/>
      <c r="F68" s="395"/>
      <c r="G68" s="395"/>
      <c r="H68" s="395"/>
      <c r="I68" s="395"/>
      <c r="J68" s="395"/>
      <c r="K68" s="395"/>
      <c r="L68" s="395"/>
      <c r="M68" s="395"/>
      <c r="N68" s="395"/>
      <c r="O68" s="395"/>
      <c r="P68" s="395"/>
      <c r="Q68" s="395"/>
      <c r="R68" s="395"/>
      <c r="S68" s="395"/>
      <c r="T68" s="395"/>
      <c r="U68" s="395"/>
      <c r="V68" s="395"/>
      <c r="W68" s="395" t="s">
        <v>362</v>
      </c>
      <c r="X68" s="395"/>
      <c r="Y68" s="395"/>
      <c r="Z68" s="395"/>
      <c r="AA68" s="395"/>
      <c r="AB68" s="395"/>
      <c r="AC68" s="395"/>
      <c r="AD68" s="395"/>
      <c r="AE68" s="395"/>
      <c r="AF68" s="395"/>
      <c r="AG68" s="395" t="s">
        <v>363</v>
      </c>
      <c r="AH68" s="395"/>
      <c r="AI68" s="395"/>
      <c r="AJ68" s="395"/>
      <c r="AK68" s="395"/>
      <c r="AL68" s="395"/>
      <c r="AM68" s="395"/>
      <c r="AN68" s="395"/>
      <c r="AO68" s="395"/>
      <c r="AP68" s="395"/>
      <c r="AQ68" s="396" t="str">
        <f>W68</f>
        <v>Năm nay</v>
      </c>
      <c r="AR68" s="396"/>
      <c r="AS68" s="396"/>
      <c r="AT68" s="396"/>
      <c r="AU68" s="396"/>
      <c r="AV68" s="396"/>
      <c r="AW68" s="396"/>
      <c r="AX68" s="396"/>
      <c r="AY68" s="396"/>
      <c r="AZ68" s="396"/>
      <c r="BA68" s="395" t="str">
        <f>AG68</f>
        <v>Năm trước</v>
      </c>
      <c r="BB68" s="395"/>
      <c r="BC68" s="395"/>
      <c r="BD68" s="395"/>
      <c r="BE68" s="395"/>
      <c r="BF68" s="395"/>
      <c r="BG68" s="395"/>
      <c r="BH68" s="395"/>
      <c r="BI68" s="395"/>
      <c r="BJ68" s="395"/>
    </row>
    <row r="70" spans="1:66">
      <c r="A70" s="160" t="s">
        <v>404</v>
      </c>
      <c r="B70" s="161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  <c r="AG70" s="161"/>
      <c r="AH70" s="161"/>
      <c r="AI70" s="161"/>
      <c r="AJ70" s="161"/>
      <c r="AK70" s="161"/>
      <c r="AL70" s="161"/>
      <c r="AM70" s="161"/>
      <c r="AN70" s="161"/>
      <c r="AO70" s="161"/>
      <c r="AP70" s="161"/>
      <c r="AQ70" s="162"/>
      <c r="AR70" s="162"/>
      <c r="AS70" s="162"/>
      <c r="AT70" s="162"/>
      <c r="AU70" s="162"/>
      <c r="AV70" s="162"/>
      <c r="AW70" s="162"/>
      <c r="AX70" s="162"/>
      <c r="AY70" s="162"/>
      <c r="AZ70" s="162"/>
      <c r="BA70" s="161"/>
      <c r="BB70" s="161"/>
      <c r="BC70" s="161"/>
      <c r="BD70" s="161"/>
      <c r="BE70" s="161"/>
      <c r="BF70" s="161"/>
      <c r="BG70" s="161"/>
      <c r="BH70" s="161"/>
      <c r="BI70" s="161"/>
      <c r="BJ70" s="161"/>
    </row>
    <row r="71" spans="1:66">
      <c r="A71" s="402" t="s">
        <v>405</v>
      </c>
      <c r="B71" s="402"/>
      <c r="C71" s="402"/>
      <c r="D71" s="402"/>
      <c r="E71" s="402"/>
      <c r="F71" s="402"/>
      <c r="G71" s="402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  <c r="T71" s="324">
        <v>21</v>
      </c>
      <c r="U71" s="324"/>
      <c r="V71" s="324"/>
      <c r="W71" s="404">
        <v>-171834912.17899999</v>
      </c>
      <c r="X71" s="404"/>
      <c r="Y71" s="404"/>
      <c r="Z71" s="404"/>
      <c r="AA71" s="404"/>
      <c r="AB71" s="404"/>
      <c r="AC71" s="404"/>
      <c r="AD71" s="404"/>
      <c r="AE71" s="404"/>
      <c r="AF71" s="404"/>
      <c r="AG71" s="404">
        <v>-108225682.928</v>
      </c>
      <c r="AH71" s="404"/>
      <c r="AI71" s="404"/>
      <c r="AJ71" s="404"/>
      <c r="AK71" s="404"/>
      <c r="AL71" s="404"/>
      <c r="AM71" s="404"/>
      <c r="AN71" s="404"/>
      <c r="AO71" s="404"/>
      <c r="AP71" s="404"/>
      <c r="AQ71" s="404">
        <v>-66014150.413000003</v>
      </c>
      <c r="AR71" s="404"/>
      <c r="AS71" s="404"/>
      <c r="AT71" s="404"/>
      <c r="AU71" s="404"/>
      <c r="AV71" s="404"/>
      <c r="AW71" s="404"/>
      <c r="AX71" s="404"/>
      <c r="AY71" s="404"/>
      <c r="AZ71" s="404"/>
      <c r="BA71" s="404">
        <v>-9371366</v>
      </c>
      <c r="BB71" s="404"/>
      <c r="BC71" s="404"/>
      <c r="BD71" s="404"/>
      <c r="BE71" s="404"/>
      <c r="BF71" s="404"/>
      <c r="BG71" s="404"/>
      <c r="BH71" s="404"/>
      <c r="BI71" s="404"/>
      <c r="BJ71" s="404"/>
      <c r="BK71" s="84" t="s">
        <v>406</v>
      </c>
      <c r="BL71" s="262">
        <f t="shared" ref="BL71" si="3">T71</f>
        <v>21</v>
      </c>
      <c r="BM71" s="148">
        <f t="shared" ref="BM71" si="4">W71</f>
        <v>-171834912.17899999</v>
      </c>
      <c r="BN71" s="148">
        <f t="shared" ref="BN71" si="5">AG71</f>
        <v>-108225682.928</v>
      </c>
    </row>
    <row r="72" spans="1:66">
      <c r="A72" s="402" t="s">
        <v>407</v>
      </c>
      <c r="B72" s="402"/>
      <c r="C72" s="402"/>
      <c r="D72" s="402"/>
      <c r="E72" s="402"/>
      <c r="F72" s="402"/>
      <c r="G72" s="40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  <c r="T72" s="161"/>
      <c r="U72" s="161"/>
      <c r="V72" s="161"/>
      <c r="W72" s="161"/>
      <c r="X72" s="161"/>
      <c r="Y72" s="161"/>
      <c r="Z72" s="161"/>
      <c r="AA72" s="161"/>
      <c r="AB72" s="161"/>
      <c r="AC72" s="161"/>
      <c r="AD72" s="161"/>
      <c r="AE72" s="161"/>
      <c r="AF72" s="161"/>
      <c r="AG72" s="161"/>
      <c r="AH72" s="161"/>
      <c r="AI72" s="161"/>
      <c r="AJ72" s="161"/>
      <c r="AK72" s="161"/>
      <c r="AL72" s="161"/>
      <c r="AM72" s="161"/>
      <c r="AN72" s="161"/>
      <c r="AO72" s="161"/>
      <c r="AP72" s="161"/>
      <c r="AQ72" s="164"/>
      <c r="AR72" s="164"/>
      <c r="AS72" s="164"/>
      <c r="AT72" s="164"/>
      <c r="AU72" s="164"/>
      <c r="AV72" s="164"/>
      <c r="AW72" s="164"/>
      <c r="AX72" s="164"/>
      <c r="AY72" s="164"/>
      <c r="AZ72" s="164"/>
      <c r="BA72" s="161"/>
      <c r="BB72" s="161"/>
      <c r="BC72" s="161"/>
      <c r="BD72" s="161"/>
      <c r="BE72" s="161"/>
      <c r="BF72" s="161"/>
      <c r="BG72" s="161"/>
      <c r="BH72" s="161"/>
      <c r="BI72" s="161"/>
      <c r="BJ72" s="161"/>
      <c r="BL72" s="262">
        <f t="shared" ref="BL72:BL86" si="6">T72</f>
        <v>0</v>
      </c>
      <c r="BM72" s="148">
        <f t="shared" ref="BM72:BM86" si="7">W72</f>
        <v>0</v>
      </c>
      <c r="BN72" s="148">
        <f t="shared" ref="BN72:BN86" si="8">AG72</f>
        <v>0</v>
      </c>
    </row>
    <row r="73" spans="1:66">
      <c r="A73" s="402" t="s">
        <v>408</v>
      </c>
      <c r="B73" s="402"/>
      <c r="C73" s="402"/>
      <c r="D73" s="402"/>
      <c r="E73" s="402"/>
      <c r="F73" s="402"/>
      <c r="G73" s="402"/>
      <c r="H73" s="402"/>
      <c r="I73" s="402"/>
      <c r="J73" s="402"/>
      <c r="K73" s="402"/>
      <c r="L73" s="402"/>
      <c r="M73" s="402"/>
      <c r="N73" s="402"/>
      <c r="O73" s="402"/>
      <c r="P73" s="402"/>
      <c r="Q73" s="402"/>
      <c r="R73" s="402"/>
      <c r="S73" s="402"/>
      <c r="T73" s="324">
        <v>22</v>
      </c>
      <c r="U73" s="324"/>
      <c r="V73" s="324"/>
      <c r="W73" s="404">
        <v>45000</v>
      </c>
      <c r="X73" s="404"/>
      <c r="Y73" s="404"/>
      <c r="Z73" s="404"/>
      <c r="AA73" s="404"/>
      <c r="AB73" s="404"/>
      <c r="AC73" s="404"/>
      <c r="AD73" s="404"/>
      <c r="AE73" s="404"/>
      <c r="AF73" s="404"/>
      <c r="AG73" s="404">
        <v>340439.272</v>
      </c>
      <c r="AH73" s="404"/>
      <c r="AI73" s="404"/>
      <c r="AJ73" s="404"/>
      <c r="AK73" s="404"/>
      <c r="AL73" s="404"/>
      <c r="AM73" s="404"/>
      <c r="AN73" s="404"/>
      <c r="AO73" s="404"/>
      <c r="AP73" s="404"/>
      <c r="AQ73" s="404">
        <v>0</v>
      </c>
      <c r="AR73" s="404"/>
      <c r="AS73" s="404"/>
      <c r="AT73" s="404"/>
      <c r="AU73" s="404"/>
      <c r="AV73" s="404"/>
      <c r="AW73" s="404"/>
      <c r="AX73" s="404"/>
      <c r="AY73" s="404"/>
      <c r="AZ73" s="404"/>
      <c r="BA73" s="404">
        <v>0</v>
      </c>
      <c r="BB73" s="404"/>
      <c r="BC73" s="404"/>
      <c r="BD73" s="404"/>
      <c r="BE73" s="404"/>
      <c r="BF73" s="404"/>
      <c r="BG73" s="404"/>
      <c r="BH73" s="404"/>
      <c r="BI73" s="404"/>
      <c r="BJ73" s="404"/>
      <c r="BK73" s="84" t="s">
        <v>409</v>
      </c>
      <c r="BL73" s="262">
        <f t="shared" si="6"/>
        <v>22</v>
      </c>
      <c r="BM73" s="148">
        <f t="shared" si="7"/>
        <v>45000</v>
      </c>
      <c r="BN73" s="148">
        <f t="shared" si="8"/>
        <v>340439.272</v>
      </c>
    </row>
    <row r="74" spans="1:66" ht="14.3" customHeight="1">
      <c r="A74" s="402" t="s">
        <v>410</v>
      </c>
      <c r="B74" s="402"/>
      <c r="C74" s="402"/>
      <c r="D74" s="402"/>
      <c r="E74" s="402"/>
      <c r="F74" s="402"/>
      <c r="G74" s="402"/>
      <c r="H74" s="402"/>
      <c r="I74" s="402"/>
      <c r="J74" s="402"/>
      <c r="K74" s="402"/>
      <c r="L74" s="402"/>
      <c r="M74" s="402"/>
      <c r="N74" s="402"/>
      <c r="O74" s="402"/>
      <c r="P74" s="402"/>
      <c r="Q74" s="402"/>
      <c r="R74" s="402"/>
      <c r="S74" s="402"/>
      <c r="T74" s="324">
        <v>23</v>
      </c>
      <c r="U74" s="324"/>
      <c r="V74" s="324"/>
      <c r="W74" s="404">
        <v>0</v>
      </c>
      <c r="X74" s="404"/>
      <c r="Y74" s="404"/>
      <c r="Z74" s="404"/>
      <c r="AA74" s="404"/>
      <c r="AB74" s="404"/>
      <c r="AC74" s="404"/>
      <c r="AD74" s="404"/>
      <c r="AE74" s="404"/>
      <c r="AF74" s="404"/>
      <c r="AG74" s="404">
        <v>-735000000</v>
      </c>
      <c r="AH74" s="404"/>
      <c r="AI74" s="404"/>
      <c r="AJ74" s="404"/>
      <c r="AK74" s="404"/>
      <c r="AL74" s="404"/>
      <c r="AM74" s="404"/>
      <c r="AN74" s="404"/>
      <c r="AO74" s="404"/>
      <c r="AP74" s="404"/>
      <c r="AQ74" s="404">
        <v>0</v>
      </c>
      <c r="AR74" s="404"/>
      <c r="AS74" s="404"/>
      <c r="AT74" s="404"/>
      <c r="AU74" s="404"/>
      <c r="AV74" s="404"/>
      <c r="AW74" s="404"/>
      <c r="AX74" s="404"/>
      <c r="AY74" s="404"/>
      <c r="AZ74" s="404"/>
      <c r="BA74" s="404">
        <v>-735000000</v>
      </c>
      <c r="BB74" s="404"/>
      <c r="BC74" s="404"/>
      <c r="BD74" s="404"/>
      <c r="BE74" s="404"/>
      <c r="BF74" s="404"/>
      <c r="BG74" s="404"/>
      <c r="BH74" s="404"/>
      <c r="BI74" s="404"/>
      <c r="BJ74" s="404"/>
      <c r="BK74" s="84" t="s">
        <v>411</v>
      </c>
      <c r="BL74" s="262">
        <f t="shared" si="6"/>
        <v>23</v>
      </c>
      <c r="BM74" s="148">
        <f t="shared" si="7"/>
        <v>0</v>
      </c>
      <c r="BN74" s="148">
        <f t="shared" si="8"/>
        <v>-735000000</v>
      </c>
    </row>
    <row r="75" spans="1:66" ht="14.3" hidden="1" customHeight="1">
      <c r="A75" s="402" t="s">
        <v>412</v>
      </c>
      <c r="B75" s="402"/>
      <c r="C75" s="402"/>
      <c r="D75" s="402"/>
      <c r="E75" s="402"/>
      <c r="F75" s="402"/>
      <c r="G75" s="402"/>
      <c r="H75" s="402"/>
      <c r="I75" s="402"/>
      <c r="J75" s="402"/>
      <c r="K75" s="402"/>
      <c r="L75" s="402"/>
      <c r="M75" s="402"/>
      <c r="N75" s="402"/>
      <c r="O75" s="402"/>
      <c r="P75" s="402"/>
      <c r="Q75" s="402"/>
      <c r="R75" s="402"/>
      <c r="S75" s="402"/>
      <c r="T75" s="324">
        <v>24</v>
      </c>
      <c r="U75" s="324"/>
      <c r="V75" s="324"/>
      <c r="W75" s="404">
        <v>0</v>
      </c>
      <c r="X75" s="404"/>
      <c r="Y75" s="404"/>
      <c r="Z75" s="404"/>
      <c r="AA75" s="404"/>
      <c r="AB75" s="404"/>
      <c r="AC75" s="404"/>
      <c r="AD75" s="404"/>
      <c r="AE75" s="404"/>
      <c r="AF75" s="404"/>
      <c r="AG75" s="404">
        <v>0</v>
      </c>
      <c r="AH75" s="404"/>
      <c r="AI75" s="404"/>
      <c r="AJ75" s="404"/>
      <c r="AK75" s="404"/>
      <c r="AL75" s="404"/>
      <c r="AM75" s="404"/>
      <c r="AN75" s="404"/>
      <c r="AO75" s="404"/>
      <c r="AP75" s="404"/>
      <c r="AQ75" s="404">
        <v>0</v>
      </c>
      <c r="AR75" s="404"/>
      <c r="AS75" s="404"/>
      <c r="AT75" s="404"/>
      <c r="AU75" s="404"/>
      <c r="AV75" s="404"/>
      <c r="AW75" s="404"/>
      <c r="AX75" s="404"/>
      <c r="AY75" s="404"/>
      <c r="AZ75" s="404"/>
      <c r="BA75" s="404">
        <v>0</v>
      </c>
      <c r="BB75" s="404"/>
      <c r="BC75" s="404"/>
      <c r="BD75" s="404"/>
      <c r="BE75" s="404"/>
      <c r="BF75" s="404"/>
      <c r="BG75" s="404"/>
      <c r="BH75" s="404"/>
      <c r="BI75" s="404"/>
      <c r="BJ75" s="404"/>
      <c r="BK75" s="84" t="s">
        <v>413</v>
      </c>
      <c r="BL75" s="262">
        <f t="shared" si="6"/>
        <v>24</v>
      </c>
      <c r="BM75" s="148">
        <f t="shared" si="7"/>
        <v>0</v>
      </c>
      <c r="BN75" s="148">
        <f t="shared" si="8"/>
        <v>0</v>
      </c>
    </row>
    <row r="76" spans="1:66" ht="14.3" hidden="1" customHeight="1">
      <c r="A76" s="402" t="s">
        <v>414</v>
      </c>
      <c r="B76" s="402"/>
      <c r="C76" s="402"/>
      <c r="D76" s="402"/>
      <c r="E76" s="402"/>
      <c r="F76" s="402"/>
      <c r="G76" s="402"/>
      <c r="H76" s="402"/>
      <c r="I76" s="402"/>
      <c r="J76" s="402"/>
      <c r="K76" s="402"/>
      <c r="L76" s="402"/>
      <c r="M76" s="402"/>
      <c r="N76" s="402"/>
      <c r="O76" s="402"/>
      <c r="P76" s="402"/>
      <c r="Q76" s="402"/>
      <c r="R76" s="402"/>
      <c r="S76" s="402"/>
      <c r="T76" s="161"/>
      <c r="U76" s="161"/>
      <c r="V76" s="161"/>
      <c r="W76" s="161"/>
      <c r="X76" s="161"/>
      <c r="Y76" s="161"/>
      <c r="Z76" s="161"/>
      <c r="AA76" s="161"/>
      <c r="AB76" s="161"/>
      <c r="AC76" s="161"/>
      <c r="AD76" s="161"/>
      <c r="AE76" s="161"/>
      <c r="AF76" s="161"/>
      <c r="AG76" s="161"/>
      <c r="AH76" s="161"/>
      <c r="AI76" s="161"/>
      <c r="AJ76" s="161"/>
      <c r="AK76" s="161"/>
      <c r="AL76" s="161"/>
      <c r="AM76" s="161"/>
      <c r="AN76" s="161"/>
      <c r="AO76" s="161"/>
      <c r="AP76" s="161"/>
      <c r="AQ76" s="404">
        <v>0</v>
      </c>
      <c r="AR76" s="404"/>
      <c r="AS76" s="404"/>
      <c r="AT76" s="404"/>
      <c r="AU76" s="404"/>
      <c r="AV76" s="404"/>
      <c r="AW76" s="404"/>
      <c r="AX76" s="404"/>
      <c r="AY76" s="404"/>
      <c r="AZ76" s="404"/>
      <c r="BA76" s="161"/>
      <c r="BB76" s="161"/>
      <c r="BC76" s="161"/>
      <c r="BD76" s="161"/>
      <c r="BE76" s="161"/>
      <c r="BF76" s="161"/>
      <c r="BG76" s="161"/>
      <c r="BH76" s="161"/>
      <c r="BI76" s="161"/>
      <c r="BJ76" s="161"/>
      <c r="BL76" s="262">
        <f t="shared" si="6"/>
        <v>0</v>
      </c>
      <c r="BM76" s="148">
        <f t="shared" si="7"/>
        <v>0</v>
      </c>
      <c r="BN76" s="148">
        <f t="shared" si="8"/>
        <v>0</v>
      </c>
    </row>
    <row r="77" spans="1:66">
      <c r="A77" s="402" t="s">
        <v>415</v>
      </c>
      <c r="B77" s="402"/>
      <c r="C77" s="402"/>
      <c r="D77" s="402"/>
      <c r="E77" s="402"/>
      <c r="F77" s="402"/>
      <c r="G77" s="402"/>
      <c r="H77" s="402"/>
      <c r="I77" s="402"/>
      <c r="J77" s="402"/>
      <c r="K77" s="402"/>
      <c r="L77" s="402"/>
      <c r="M77" s="402"/>
      <c r="N77" s="402"/>
      <c r="O77" s="402"/>
      <c r="P77" s="402"/>
      <c r="Q77" s="402"/>
      <c r="R77" s="402"/>
      <c r="S77" s="402"/>
      <c r="T77" s="324">
        <v>23</v>
      </c>
      <c r="U77" s="324"/>
      <c r="V77" s="324"/>
      <c r="W77" s="404">
        <v>-2947000000</v>
      </c>
      <c r="X77" s="404"/>
      <c r="Y77" s="404"/>
      <c r="Z77" s="404"/>
      <c r="AA77" s="404"/>
      <c r="AB77" s="404"/>
      <c r="AC77" s="404"/>
      <c r="AD77" s="404"/>
      <c r="AE77" s="404"/>
      <c r="AF77" s="404"/>
      <c r="AG77" s="404">
        <f>-5761718207.186-54594097.322</f>
        <v>-5816312304.5079994</v>
      </c>
      <c r="AH77" s="404"/>
      <c r="AI77" s="404"/>
      <c r="AJ77" s="404"/>
      <c r="AK77" s="404"/>
      <c r="AL77" s="404"/>
      <c r="AM77" s="404"/>
      <c r="AN77" s="404"/>
      <c r="AO77" s="404"/>
      <c r="AP77" s="404"/>
      <c r="AQ77" s="404">
        <v>-2023300000</v>
      </c>
      <c r="AR77" s="404"/>
      <c r="AS77" s="404"/>
      <c r="AT77" s="404"/>
      <c r="AU77" s="404"/>
      <c r="AV77" s="404"/>
      <c r="AW77" s="404"/>
      <c r="AX77" s="404"/>
      <c r="AY77" s="404"/>
      <c r="AZ77" s="404"/>
      <c r="BA77" s="404">
        <v>-3044400000</v>
      </c>
      <c r="BB77" s="404"/>
      <c r="BC77" s="404"/>
      <c r="BD77" s="404"/>
      <c r="BE77" s="404"/>
      <c r="BF77" s="404"/>
      <c r="BG77" s="404"/>
      <c r="BH77" s="404"/>
      <c r="BI77" s="404"/>
      <c r="BJ77" s="404"/>
      <c r="BK77" s="84" t="s">
        <v>416</v>
      </c>
      <c r="BL77" s="262">
        <f t="shared" si="6"/>
        <v>23</v>
      </c>
      <c r="BM77" s="148">
        <f t="shared" si="7"/>
        <v>-2947000000</v>
      </c>
      <c r="BN77" s="148">
        <f t="shared" si="8"/>
        <v>-5816312304.5079994</v>
      </c>
    </row>
    <row r="78" spans="1:66">
      <c r="A78" s="402" t="s">
        <v>417</v>
      </c>
      <c r="B78" s="402"/>
      <c r="C78" s="402"/>
      <c r="D78" s="402"/>
      <c r="E78" s="402"/>
      <c r="F78" s="402"/>
      <c r="G78" s="402"/>
      <c r="H78" s="402"/>
      <c r="I78" s="402"/>
      <c r="J78" s="402"/>
      <c r="K78" s="402"/>
      <c r="L78" s="402"/>
      <c r="M78" s="402"/>
      <c r="N78" s="402"/>
      <c r="O78" s="402"/>
      <c r="P78" s="402"/>
      <c r="Q78" s="402"/>
      <c r="R78" s="402"/>
      <c r="S78" s="402"/>
      <c r="T78" s="324">
        <v>24</v>
      </c>
      <c r="U78" s="324"/>
      <c r="V78" s="324"/>
      <c r="W78" s="404">
        <v>5248395530</v>
      </c>
      <c r="X78" s="404"/>
      <c r="Y78" s="404"/>
      <c r="Z78" s="404"/>
      <c r="AA78" s="404"/>
      <c r="AB78" s="404"/>
      <c r="AC78" s="404"/>
      <c r="AD78" s="404"/>
      <c r="AE78" s="404"/>
      <c r="AF78" s="404"/>
      <c r="AG78" s="404">
        <v>6505918207.1859999</v>
      </c>
      <c r="AH78" s="404"/>
      <c r="AI78" s="404"/>
      <c r="AJ78" s="404"/>
      <c r="AK78" s="404"/>
      <c r="AL78" s="404"/>
      <c r="AM78" s="404"/>
      <c r="AN78" s="404"/>
      <c r="AO78" s="404"/>
      <c r="AP78" s="404"/>
      <c r="AQ78" s="404">
        <v>3585000000</v>
      </c>
      <c r="AR78" s="404"/>
      <c r="AS78" s="404"/>
      <c r="AT78" s="404"/>
      <c r="AU78" s="404"/>
      <c r="AV78" s="404"/>
      <c r="AW78" s="404"/>
      <c r="AX78" s="404"/>
      <c r="AY78" s="404"/>
      <c r="AZ78" s="404"/>
      <c r="BA78" s="404">
        <v>3758700000</v>
      </c>
      <c r="BB78" s="404"/>
      <c r="BC78" s="404"/>
      <c r="BD78" s="404"/>
      <c r="BE78" s="404"/>
      <c r="BF78" s="404"/>
      <c r="BG78" s="404"/>
      <c r="BH78" s="404"/>
      <c r="BI78" s="404"/>
      <c r="BJ78" s="404"/>
      <c r="BK78" s="84" t="s">
        <v>418</v>
      </c>
      <c r="BL78" s="262">
        <f t="shared" si="6"/>
        <v>24</v>
      </c>
      <c r="BM78" s="148">
        <f t="shared" si="7"/>
        <v>5248395530</v>
      </c>
      <c r="BN78" s="148">
        <f t="shared" si="8"/>
        <v>6505918207.1859999</v>
      </c>
    </row>
    <row r="79" spans="1:66">
      <c r="A79" s="410" t="s">
        <v>419</v>
      </c>
      <c r="B79" s="402"/>
      <c r="C79" s="402"/>
      <c r="D79" s="402"/>
      <c r="E79" s="402"/>
      <c r="F79" s="402"/>
      <c r="G79" s="402"/>
      <c r="H79" s="402"/>
      <c r="I79" s="402"/>
      <c r="J79" s="402"/>
      <c r="K79" s="402"/>
      <c r="L79" s="402"/>
      <c r="M79" s="402"/>
      <c r="N79" s="402"/>
      <c r="O79" s="402"/>
      <c r="P79" s="402"/>
      <c r="Q79" s="402"/>
      <c r="R79" s="402"/>
      <c r="S79" s="402"/>
      <c r="T79" s="324">
        <v>25</v>
      </c>
      <c r="U79" s="324"/>
      <c r="V79" s="324"/>
      <c r="W79" s="404">
        <v>-239180200.47</v>
      </c>
      <c r="X79" s="404"/>
      <c r="Y79" s="404"/>
      <c r="Z79" s="404"/>
      <c r="AA79" s="404"/>
      <c r="AB79" s="404"/>
      <c r="AC79" s="404"/>
      <c r="AD79" s="404"/>
      <c r="AE79" s="404"/>
      <c r="AF79" s="404"/>
      <c r="AG79" s="404">
        <v>0</v>
      </c>
      <c r="AH79" s="404"/>
      <c r="AI79" s="404"/>
      <c r="AJ79" s="404"/>
      <c r="AK79" s="404"/>
      <c r="AL79" s="404"/>
      <c r="AM79" s="404"/>
      <c r="AN79" s="404"/>
      <c r="AO79" s="404"/>
      <c r="AP79" s="404"/>
      <c r="AQ79" s="404">
        <v>0</v>
      </c>
      <c r="AR79" s="404"/>
      <c r="AS79" s="404"/>
      <c r="AT79" s="404"/>
      <c r="AU79" s="404"/>
      <c r="AV79" s="404"/>
      <c r="AW79" s="404"/>
      <c r="AX79" s="404"/>
      <c r="AY79" s="404"/>
      <c r="AZ79" s="404"/>
      <c r="BA79" s="404">
        <v>0</v>
      </c>
      <c r="BB79" s="404"/>
      <c r="BC79" s="404"/>
      <c r="BD79" s="404"/>
      <c r="BE79" s="404"/>
      <c r="BF79" s="404"/>
      <c r="BG79" s="404"/>
      <c r="BH79" s="404"/>
      <c r="BI79" s="404"/>
      <c r="BJ79" s="404"/>
      <c r="BK79" s="84" t="s">
        <v>420</v>
      </c>
      <c r="BL79" s="262">
        <f t="shared" si="6"/>
        <v>25</v>
      </c>
      <c r="BM79" s="148">
        <f t="shared" si="7"/>
        <v>-239180200.47</v>
      </c>
      <c r="BN79" s="148">
        <f t="shared" si="8"/>
        <v>0</v>
      </c>
    </row>
    <row r="80" spans="1:66" hidden="1">
      <c r="A80" s="402" t="s">
        <v>421</v>
      </c>
      <c r="B80" s="402"/>
      <c r="C80" s="402"/>
      <c r="D80" s="402"/>
      <c r="E80" s="402"/>
      <c r="F80" s="402"/>
      <c r="G80" s="402"/>
      <c r="H80" s="402"/>
      <c r="I80" s="402"/>
      <c r="J80" s="402"/>
      <c r="K80" s="402"/>
      <c r="L80" s="402"/>
      <c r="M80" s="402"/>
      <c r="N80" s="402"/>
      <c r="O80" s="402"/>
      <c r="P80" s="402"/>
      <c r="Q80" s="402"/>
      <c r="R80" s="402"/>
      <c r="S80" s="402"/>
      <c r="T80" s="324">
        <v>25</v>
      </c>
      <c r="U80" s="324"/>
      <c r="V80" s="324"/>
      <c r="W80" s="404"/>
      <c r="X80" s="404"/>
      <c r="Y80" s="404"/>
      <c r="Z80" s="404"/>
      <c r="AA80" s="404"/>
      <c r="AB80" s="404"/>
      <c r="AC80" s="404"/>
      <c r="AD80" s="404"/>
      <c r="AE80" s="404"/>
      <c r="AF80" s="404"/>
      <c r="AG80" s="404">
        <v>0</v>
      </c>
      <c r="AH80" s="404"/>
      <c r="AI80" s="404"/>
      <c r="AJ80" s="404"/>
      <c r="AK80" s="404"/>
      <c r="AL80" s="404"/>
      <c r="AM80" s="404"/>
      <c r="AN80" s="404"/>
      <c r="AO80" s="404"/>
      <c r="AP80" s="404"/>
      <c r="AQ80" s="404">
        <v>0</v>
      </c>
      <c r="AR80" s="404"/>
      <c r="AS80" s="404"/>
      <c r="AT80" s="404"/>
      <c r="AU80" s="404"/>
      <c r="AV80" s="404"/>
      <c r="AW80" s="404"/>
      <c r="AX80" s="404"/>
      <c r="AY80" s="404"/>
      <c r="AZ80" s="404"/>
      <c r="BA80" s="404">
        <v>0</v>
      </c>
      <c r="BB80" s="404"/>
      <c r="BC80" s="404"/>
      <c r="BD80" s="404"/>
      <c r="BE80" s="404"/>
      <c r="BF80" s="404"/>
      <c r="BG80" s="404"/>
      <c r="BH80" s="404"/>
      <c r="BI80" s="404"/>
      <c r="BJ80" s="404"/>
      <c r="BK80" s="84" t="s">
        <v>422</v>
      </c>
      <c r="BL80" s="262">
        <f t="shared" si="6"/>
        <v>25</v>
      </c>
      <c r="BM80" s="148">
        <f t="shared" si="7"/>
        <v>0</v>
      </c>
      <c r="BN80" s="148">
        <f t="shared" si="8"/>
        <v>0</v>
      </c>
    </row>
    <row r="81" spans="1:67">
      <c r="A81" s="402" t="s">
        <v>423</v>
      </c>
      <c r="B81" s="402"/>
      <c r="C81" s="402"/>
      <c r="D81" s="402"/>
      <c r="E81" s="402"/>
      <c r="F81" s="402"/>
      <c r="G81" s="402"/>
      <c r="H81" s="402"/>
      <c r="I81" s="402"/>
      <c r="J81" s="402"/>
      <c r="K81" s="402"/>
      <c r="L81" s="402"/>
      <c r="M81" s="402"/>
      <c r="N81" s="402"/>
      <c r="O81" s="402"/>
      <c r="P81" s="402"/>
      <c r="Q81" s="402"/>
      <c r="R81" s="402"/>
      <c r="S81" s="402"/>
      <c r="T81" s="324">
        <v>25</v>
      </c>
      <c r="U81" s="324"/>
      <c r="V81" s="324"/>
      <c r="W81" s="404">
        <v>0</v>
      </c>
      <c r="X81" s="404"/>
      <c r="Y81" s="404"/>
      <c r="Z81" s="404"/>
      <c r="AA81" s="404"/>
      <c r="AB81" s="404"/>
      <c r="AC81" s="404"/>
      <c r="AD81" s="404"/>
      <c r="AE81" s="404"/>
      <c r="AF81" s="404"/>
      <c r="AG81" s="404">
        <v>0</v>
      </c>
      <c r="AH81" s="404"/>
      <c r="AI81" s="404"/>
      <c r="AJ81" s="404"/>
      <c r="AK81" s="404"/>
      <c r="AL81" s="404"/>
      <c r="AM81" s="404"/>
      <c r="AN81" s="404"/>
      <c r="AO81" s="404"/>
      <c r="AP81" s="404"/>
      <c r="AQ81" s="404">
        <v>-1279296220</v>
      </c>
      <c r="AR81" s="404"/>
      <c r="AS81" s="404"/>
      <c r="AT81" s="404"/>
      <c r="AU81" s="404"/>
      <c r="AV81" s="404"/>
      <c r="AW81" s="404"/>
      <c r="AX81" s="404"/>
      <c r="AY81" s="404"/>
      <c r="AZ81" s="404"/>
      <c r="BA81" s="404">
        <v>0</v>
      </c>
      <c r="BB81" s="404"/>
      <c r="BC81" s="404"/>
      <c r="BD81" s="404"/>
      <c r="BE81" s="404"/>
      <c r="BF81" s="404"/>
      <c r="BG81" s="404"/>
      <c r="BH81" s="404"/>
      <c r="BI81" s="404"/>
      <c r="BJ81" s="404"/>
      <c r="BK81" s="173" t="s">
        <v>424</v>
      </c>
      <c r="BL81" s="262">
        <f t="shared" si="6"/>
        <v>25</v>
      </c>
      <c r="BM81" s="148">
        <f t="shared" si="7"/>
        <v>0</v>
      </c>
      <c r="BN81" s="148">
        <f t="shared" si="8"/>
        <v>0</v>
      </c>
    </row>
    <row r="82" spans="1:67" hidden="1">
      <c r="A82" s="402" t="s">
        <v>425</v>
      </c>
      <c r="B82" s="402"/>
      <c r="C82" s="402"/>
      <c r="D82" s="402"/>
      <c r="E82" s="402"/>
      <c r="F82" s="402"/>
      <c r="G82" s="402"/>
      <c r="H82" s="402"/>
      <c r="I82" s="402"/>
      <c r="J82" s="402"/>
      <c r="K82" s="402"/>
      <c r="L82" s="402"/>
      <c r="M82" s="402"/>
      <c r="N82" s="402"/>
      <c r="O82" s="402"/>
      <c r="P82" s="402"/>
      <c r="Q82" s="402"/>
      <c r="R82" s="402"/>
      <c r="S82" s="402"/>
      <c r="T82" s="324">
        <v>26</v>
      </c>
      <c r="U82" s="324"/>
      <c r="V82" s="324"/>
      <c r="W82" s="174"/>
      <c r="X82" s="174"/>
      <c r="Y82" s="174"/>
      <c r="Z82" s="174"/>
      <c r="AA82" s="174"/>
      <c r="AB82" s="174"/>
      <c r="AC82" s="174"/>
      <c r="AD82" s="174"/>
      <c r="AE82" s="174"/>
      <c r="AF82" s="174"/>
      <c r="AG82" s="174"/>
      <c r="AH82" s="174"/>
      <c r="AI82" s="174"/>
      <c r="AJ82" s="174"/>
      <c r="AK82" s="174"/>
      <c r="AL82" s="174"/>
      <c r="AM82" s="174"/>
      <c r="AN82" s="174"/>
      <c r="AO82" s="174"/>
      <c r="AP82" s="174"/>
      <c r="AQ82" s="174"/>
      <c r="AR82" s="174"/>
      <c r="AS82" s="174"/>
      <c r="AT82" s="174"/>
      <c r="AU82" s="174"/>
      <c r="AV82" s="174"/>
      <c r="AW82" s="174"/>
      <c r="AX82" s="174"/>
      <c r="AY82" s="174"/>
      <c r="AZ82" s="174"/>
      <c r="BA82" s="174"/>
      <c r="BB82" s="174"/>
      <c r="BC82" s="174"/>
      <c r="BD82" s="174"/>
      <c r="BE82" s="174"/>
      <c r="BF82" s="174"/>
      <c r="BG82" s="174"/>
      <c r="BH82" s="174"/>
      <c r="BI82" s="174"/>
      <c r="BJ82" s="174"/>
      <c r="BK82" s="173" t="s">
        <v>426</v>
      </c>
      <c r="BL82" s="262">
        <f t="shared" si="6"/>
        <v>26</v>
      </c>
      <c r="BM82" s="148">
        <f t="shared" si="7"/>
        <v>0</v>
      </c>
      <c r="BN82" s="148">
        <f t="shared" si="8"/>
        <v>0</v>
      </c>
    </row>
    <row r="83" spans="1:67">
      <c r="A83" s="402" t="s">
        <v>427</v>
      </c>
      <c r="B83" s="402"/>
      <c r="C83" s="402"/>
      <c r="D83" s="402"/>
      <c r="E83" s="402"/>
      <c r="F83" s="402"/>
      <c r="G83" s="402"/>
      <c r="H83" s="402"/>
      <c r="I83" s="402"/>
      <c r="J83" s="402"/>
      <c r="K83" s="402"/>
      <c r="L83" s="402"/>
      <c r="M83" s="402"/>
      <c r="N83" s="402"/>
      <c r="O83" s="402"/>
      <c r="P83" s="402"/>
      <c r="Q83" s="402"/>
      <c r="R83" s="402"/>
      <c r="S83" s="402"/>
      <c r="T83" s="324">
        <v>25</v>
      </c>
      <c r="U83" s="324"/>
      <c r="V83" s="324"/>
      <c r="W83" s="404">
        <v>-180839068.97300002</v>
      </c>
      <c r="X83" s="404"/>
      <c r="Y83" s="404"/>
      <c r="Z83" s="404"/>
      <c r="AA83" s="404"/>
      <c r="AB83" s="404"/>
      <c r="AC83" s="404"/>
      <c r="AD83" s="404"/>
      <c r="AE83" s="404"/>
      <c r="AF83" s="404"/>
      <c r="AG83" s="404">
        <v>0</v>
      </c>
      <c r="AH83" s="404"/>
      <c r="AI83" s="404"/>
      <c r="AJ83" s="404"/>
      <c r="AK83" s="404"/>
      <c r="AL83" s="404"/>
      <c r="AM83" s="404"/>
      <c r="AN83" s="404"/>
      <c r="AO83" s="404"/>
      <c r="AP83" s="404"/>
      <c r="AQ83" s="404">
        <v>0</v>
      </c>
      <c r="AR83" s="404"/>
      <c r="AS83" s="404"/>
      <c r="AT83" s="404"/>
      <c r="AU83" s="404"/>
      <c r="AV83" s="404"/>
      <c r="AW83" s="404"/>
      <c r="AX83" s="404"/>
      <c r="AY83" s="404"/>
      <c r="AZ83" s="404"/>
      <c r="BA83" s="404">
        <v>0</v>
      </c>
      <c r="BB83" s="404"/>
      <c r="BC83" s="404"/>
      <c r="BD83" s="404"/>
      <c r="BE83" s="404"/>
      <c r="BF83" s="404"/>
      <c r="BG83" s="404"/>
      <c r="BH83" s="404"/>
      <c r="BI83" s="404"/>
      <c r="BJ83" s="404"/>
      <c r="BK83" s="84" t="s">
        <v>426</v>
      </c>
      <c r="BL83" s="262">
        <f t="shared" si="6"/>
        <v>25</v>
      </c>
      <c r="BM83" s="148">
        <f t="shared" si="7"/>
        <v>-180839068.97300002</v>
      </c>
      <c r="BN83" s="148">
        <f t="shared" si="8"/>
        <v>0</v>
      </c>
    </row>
    <row r="84" spans="1:67">
      <c r="A84" s="402" t="s">
        <v>428</v>
      </c>
      <c r="B84" s="402"/>
      <c r="C84" s="402"/>
      <c r="D84" s="402"/>
      <c r="E84" s="402"/>
      <c r="F84" s="402"/>
      <c r="G84" s="402"/>
      <c r="H84" s="402"/>
      <c r="I84" s="402"/>
      <c r="J84" s="402"/>
      <c r="K84" s="402"/>
      <c r="L84" s="402"/>
      <c r="M84" s="402"/>
      <c r="N84" s="402"/>
      <c r="O84" s="402"/>
      <c r="P84" s="402"/>
      <c r="Q84" s="402"/>
      <c r="R84" s="402"/>
      <c r="S84" s="402"/>
      <c r="T84" s="324">
        <v>26</v>
      </c>
      <c r="U84" s="324"/>
      <c r="V84" s="324"/>
      <c r="W84" s="404">
        <v>50000000</v>
      </c>
      <c r="X84" s="404"/>
      <c r="Y84" s="404"/>
      <c r="Z84" s="404"/>
      <c r="AA84" s="404"/>
      <c r="AB84" s="404"/>
      <c r="AC84" s="404"/>
      <c r="AD84" s="404"/>
      <c r="AE84" s="404"/>
      <c r="AF84" s="404"/>
      <c r="AG84" s="404">
        <v>0</v>
      </c>
      <c r="AH84" s="404"/>
      <c r="AI84" s="404"/>
      <c r="AJ84" s="404"/>
      <c r="AK84" s="404"/>
      <c r="AL84" s="404"/>
      <c r="AM84" s="404"/>
      <c r="AN84" s="404"/>
      <c r="AO84" s="404"/>
      <c r="AP84" s="404"/>
      <c r="AQ84" s="404">
        <v>1209140530</v>
      </c>
      <c r="AR84" s="404"/>
      <c r="AS84" s="404"/>
      <c r="AT84" s="404"/>
      <c r="AU84" s="404"/>
      <c r="AV84" s="404"/>
      <c r="AW84" s="404"/>
      <c r="AX84" s="404"/>
      <c r="AY84" s="404"/>
      <c r="AZ84" s="404"/>
      <c r="BA84" s="404">
        <v>0</v>
      </c>
      <c r="BB84" s="404"/>
      <c r="BC84" s="404"/>
      <c r="BD84" s="404"/>
      <c r="BE84" s="404"/>
      <c r="BF84" s="404"/>
      <c r="BG84" s="404"/>
      <c r="BH84" s="404"/>
      <c r="BI84" s="404"/>
      <c r="BJ84" s="404"/>
      <c r="BK84" s="84" t="s">
        <v>429</v>
      </c>
      <c r="BL84" s="262">
        <f t="shared" si="6"/>
        <v>26</v>
      </c>
      <c r="BM84" s="148">
        <f t="shared" si="7"/>
        <v>50000000</v>
      </c>
      <c r="BN84" s="148">
        <f t="shared" si="8"/>
        <v>0</v>
      </c>
    </row>
    <row r="85" spans="1:67" hidden="1">
      <c r="A85" s="402" t="s">
        <v>430</v>
      </c>
      <c r="B85" s="402"/>
      <c r="C85" s="402"/>
      <c r="D85" s="402"/>
      <c r="E85" s="402"/>
      <c r="F85" s="402"/>
      <c r="G85" s="402"/>
      <c r="H85" s="402"/>
      <c r="I85" s="402"/>
      <c r="J85" s="402"/>
      <c r="K85" s="402"/>
      <c r="L85" s="402"/>
      <c r="M85" s="402"/>
      <c r="N85" s="402"/>
      <c r="O85" s="402"/>
      <c r="P85" s="402"/>
      <c r="Q85" s="402"/>
      <c r="R85" s="402"/>
      <c r="S85" s="402"/>
      <c r="T85" s="324">
        <v>26</v>
      </c>
      <c r="U85" s="324"/>
      <c r="V85" s="324"/>
      <c r="W85" s="404"/>
      <c r="X85" s="404"/>
      <c r="Y85" s="404"/>
      <c r="Z85" s="404"/>
      <c r="AA85" s="404"/>
      <c r="AB85" s="404"/>
      <c r="AC85" s="404"/>
      <c r="AD85" s="404"/>
      <c r="AE85" s="404"/>
      <c r="AF85" s="404"/>
      <c r="AG85" s="404">
        <v>0</v>
      </c>
      <c r="AH85" s="404"/>
      <c r="AI85" s="404"/>
      <c r="AJ85" s="404"/>
      <c r="AK85" s="404"/>
      <c r="AL85" s="404"/>
      <c r="AM85" s="404"/>
      <c r="AN85" s="404"/>
      <c r="AO85" s="404"/>
      <c r="AP85" s="404"/>
      <c r="AQ85" s="404">
        <v>0</v>
      </c>
      <c r="AR85" s="404"/>
      <c r="AS85" s="404"/>
      <c r="AT85" s="404"/>
      <c r="AU85" s="404"/>
      <c r="AV85" s="404"/>
      <c r="AW85" s="404"/>
      <c r="AX85" s="404"/>
      <c r="AY85" s="404"/>
      <c r="AZ85" s="404"/>
      <c r="BA85" s="404">
        <v>0</v>
      </c>
      <c r="BB85" s="404"/>
      <c r="BC85" s="404"/>
      <c r="BD85" s="404"/>
      <c r="BE85" s="404"/>
      <c r="BF85" s="404"/>
      <c r="BG85" s="404"/>
      <c r="BH85" s="404"/>
      <c r="BI85" s="404"/>
      <c r="BJ85" s="404"/>
      <c r="BL85" s="262">
        <f t="shared" si="6"/>
        <v>26</v>
      </c>
      <c r="BM85" s="148">
        <f t="shared" si="7"/>
        <v>0</v>
      </c>
      <c r="BN85" s="148">
        <f t="shared" si="8"/>
        <v>0</v>
      </c>
    </row>
    <row r="86" spans="1:67">
      <c r="A86" s="402" t="s">
        <v>431</v>
      </c>
      <c r="B86" s="402"/>
      <c r="C86" s="402"/>
      <c r="D86" s="402"/>
      <c r="E86" s="402"/>
      <c r="F86" s="402"/>
      <c r="G86" s="402"/>
      <c r="H86" s="402"/>
      <c r="I86" s="402"/>
      <c r="J86" s="402"/>
      <c r="K86" s="402"/>
      <c r="L86" s="402"/>
      <c r="M86" s="402"/>
      <c r="N86" s="402"/>
      <c r="O86" s="402"/>
      <c r="P86" s="402"/>
      <c r="Q86" s="402"/>
      <c r="R86" s="402"/>
      <c r="S86" s="402"/>
      <c r="T86" s="324">
        <v>27</v>
      </c>
      <c r="U86" s="324"/>
      <c r="V86" s="324"/>
      <c r="W86" s="300">
        <v>91663167.555000007</v>
      </c>
      <c r="X86" s="300"/>
      <c r="Y86" s="300"/>
      <c r="Z86" s="300"/>
      <c r="AA86" s="300"/>
      <c r="AB86" s="300"/>
      <c r="AC86" s="300"/>
      <c r="AD86" s="300"/>
      <c r="AE86" s="300"/>
      <c r="AF86" s="300"/>
      <c r="AG86" s="300">
        <v>154066787.56200001</v>
      </c>
      <c r="AH86" s="300"/>
      <c r="AI86" s="300"/>
      <c r="AJ86" s="300"/>
      <c r="AK86" s="300"/>
      <c r="AL86" s="300"/>
      <c r="AM86" s="300"/>
      <c r="AN86" s="300"/>
      <c r="AO86" s="300"/>
      <c r="AP86" s="300"/>
      <c r="AQ86" s="300">
        <v>839876341.51499999</v>
      </c>
      <c r="AR86" s="300"/>
      <c r="AS86" s="300"/>
      <c r="AT86" s="300"/>
      <c r="AU86" s="300"/>
      <c r="AV86" s="300"/>
      <c r="AW86" s="300"/>
      <c r="AX86" s="300"/>
      <c r="AY86" s="300"/>
      <c r="AZ86" s="300"/>
      <c r="BA86" s="300">
        <v>143797800</v>
      </c>
      <c r="BB86" s="300"/>
      <c r="BC86" s="300"/>
      <c r="BD86" s="300"/>
      <c r="BE86" s="300"/>
      <c r="BF86" s="300"/>
      <c r="BG86" s="300"/>
      <c r="BH86" s="300"/>
      <c r="BI86" s="300"/>
      <c r="BJ86" s="300"/>
      <c r="BK86" s="84" t="s">
        <v>432</v>
      </c>
      <c r="BL86" s="262">
        <f t="shared" si="6"/>
        <v>27</v>
      </c>
      <c r="BM86" s="148">
        <f t="shared" si="7"/>
        <v>91663167.555000007</v>
      </c>
      <c r="BN86" s="148">
        <f t="shared" si="8"/>
        <v>154066787.56200001</v>
      </c>
    </row>
    <row r="87" spans="1:67" ht="15" thickBot="1">
      <c r="A87" s="161" t="s">
        <v>433</v>
      </c>
      <c r="B87" s="161"/>
      <c r="C87" s="161"/>
      <c r="D87" s="161"/>
      <c r="E87" s="161"/>
      <c r="F87" s="161"/>
      <c r="G87" s="161"/>
      <c r="H87" s="161"/>
      <c r="I87" s="161"/>
      <c r="J87" s="161"/>
      <c r="K87" s="161"/>
      <c r="L87" s="161"/>
      <c r="M87" s="161"/>
      <c r="N87" s="161"/>
      <c r="O87" s="161"/>
      <c r="P87" s="161"/>
      <c r="Q87" s="161"/>
      <c r="R87" s="161"/>
      <c r="S87" s="161"/>
      <c r="T87" s="161"/>
      <c r="U87" s="161"/>
      <c r="V87" s="161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  <c r="AM87" s="110"/>
      <c r="AN87" s="110"/>
      <c r="AO87" s="110"/>
      <c r="AP87" s="110"/>
      <c r="AQ87" s="170"/>
      <c r="AR87" s="170"/>
      <c r="AS87" s="170"/>
      <c r="AT87" s="170"/>
      <c r="AU87" s="170"/>
      <c r="AV87" s="170"/>
      <c r="AW87" s="170"/>
      <c r="AX87" s="170"/>
      <c r="AY87" s="170"/>
      <c r="AZ87" s="170"/>
      <c r="BA87" s="110"/>
      <c r="BB87" s="110"/>
      <c r="BC87" s="110"/>
      <c r="BD87" s="110"/>
      <c r="BE87" s="110"/>
      <c r="BF87" s="110"/>
      <c r="BG87" s="110"/>
      <c r="BH87" s="110"/>
      <c r="BI87" s="110"/>
      <c r="BJ87" s="110"/>
    </row>
    <row r="88" spans="1:67">
      <c r="A88" s="405" t="s">
        <v>400</v>
      </c>
      <c r="B88" s="405"/>
      <c r="C88" s="405"/>
      <c r="D88" s="405"/>
      <c r="E88" s="405"/>
      <c r="F88" s="405"/>
      <c r="G88" s="405"/>
      <c r="H88" s="405"/>
      <c r="I88" s="405"/>
      <c r="J88" s="405"/>
      <c r="K88" s="405"/>
      <c r="L88" s="405"/>
      <c r="M88" s="405"/>
      <c r="N88" s="405"/>
      <c r="O88" s="405"/>
      <c r="P88" s="405"/>
      <c r="Q88" s="405"/>
      <c r="R88" s="405"/>
      <c r="S88" s="405"/>
      <c r="T88" s="400">
        <v>30</v>
      </c>
      <c r="U88" s="400"/>
      <c r="V88" s="400"/>
      <c r="W88" s="407">
        <f>SUM(W71:AF87)</f>
        <v>1851249515.9330001</v>
      </c>
      <c r="X88" s="408"/>
      <c r="Y88" s="408"/>
      <c r="Z88" s="408"/>
      <c r="AA88" s="408"/>
      <c r="AB88" s="408"/>
      <c r="AC88" s="408"/>
      <c r="AD88" s="408"/>
      <c r="AE88" s="408"/>
      <c r="AF88" s="408"/>
      <c r="AG88" s="407">
        <f>SUM(AG71:AP87)</f>
        <v>787446.58400031924</v>
      </c>
      <c r="AH88" s="408"/>
      <c r="AI88" s="408"/>
      <c r="AJ88" s="408"/>
      <c r="AK88" s="408"/>
      <c r="AL88" s="408"/>
      <c r="AM88" s="408"/>
      <c r="AN88" s="408"/>
      <c r="AO88" s="408"/>
      <c r="AP88" s="408"/>
      <c r="AQ88" s="409">
        <f>SUM(AQ71:AZ87)</f>
        <v>2265406501.1019998</v>
      </c>
      <c r="AR88" s="409"/>
      <c r="AS88" s="409"/>
      <c r="AT88" s="409"/>
      <c r="AU88" s="409"/>
      <c r="AV88" s="409"/>
      <c r="AW88" s="409"/>
      <c r="AX88" s="409"/>
      <c r="AY88" s="409"/>
      <c r="AZ88" s="409"/>
      <c r="BA88" s="407">
        <f>SUM(BA71:BJ87)</f>
        <v>113726434</v>
      </c>
      <c r="BB88" s="408"/>
      <c r="BC88" s="408"/>
      <c r="BD88" s="408"/>
      <c r="BE88" s="408"/>
      <c r="BF88" s="408"/>
      <c r="BG88" s="408"/>
      <c r="BH88" s="408"/>
      <c r="BI88" s="408"/>
      <c r="BJ88" s="408"/>
      <c r="BL88" s="266">
        <v>0</v>
      </c>
      <c r="BN88" s="148">
        <v>0</v>
      </c>
    </row>
    <row r="89" spans="1:67">
      <c r="A89" s="405" t="s">
        <v>434</v>
      </c>
      <c r="B89" s="405"/>
      <c r="C89" s="405"/>
      <c r="D89" s="405"/>
      <c r="E89" s="405"/>
      <c r="F89" s="405"/>
      <c r="G89" s="405"/>
      <c r="H89" s="405"/>
      <c r="I89" s="405"/>
      <c r="J89" s="405"/>
      <c r="K89" s="405"/>
      <c r="L89" s="405"/>
      <c r="M89" s="405"/>
      <c r="N89" s="405"/>
      <c r="O89" s="405"/>
      <c r="P89" s="405"/>
      <c r="Q89" s="405"/>
      <c r="R89" s="405"/>
      <c r="S89" s="405"/>
      <c r="T89" s="161"/>
      <c r="U89" s="161"/>
      <c r="V89" s="161"/>
      <c r="W89" s="161"/>
      <c r="X89" s="161"/>
      <c r="Y89" s="161"/>
      <c r="Z89" s="161"/>
      <c r="AA89" s="161"/>
      <c r="AB89" s="161"/>
      <c r="AC89" s="161"/>
      <c r="AD89" s="161"/>
      <c r="AE89" s="161"/>
      <c r="AF89" s="161"/>
      <c r="AG89" s="161"/>
      <c r="AH89" s="161"/>
      <c r="AI89" s="161"/>
      <c r="AJ89" s="161"/>
      <c r="AK89" s="161"/>
      <c r="AL89" s="161"/>
      <c r="AM89" s="161"/>
      <c r="AN89" s="161"/>
      <c r="AO89" s="161"/>
      <c r="AP89" s="161"/>
      <c r="AQ89" s="164"/>
      <c r="AR89" s="164"/>
      <c r="AS89" s="164"/>
      <c r="AT89" s="164"/>
      <c r="AU89" s="164"/>
      <c r="AV89" s="164"/>
      <c r="AW89" s="164"/>
      <c r="AX89" s="164"/>
      <c r="AY89" s="164"/>
      <c r="AZ89" s="164"/>
      <c r="BA89" s="161"/>
      <c r="BB89" s="161"/>
      <c r="BC89" s="161"/>
      <c r="BD89" s="161"/>
      <c r="BE89" s="161"/>
      <c r="BF89" s="161"/>
      <c r="BG89" s="161"/>
      <c r="BH89" s="161"/>
      <c r="BI89" s="161"/>
      <c r="BJ89" s="161"/>
    </row>
    <row r="90" spans="1:67">
      <c r="A90" s="161"/>
      <c r="B90" s="161"/>
      <c r="C90" s="161"/>
      <c r="D90" s="161"/>
      <c r="E90" s="161"/>
      <c r="F90" s="161"/>
      <c r="G90" s="161"/>
      <c r="H90" s="161"/>
      <c r="I90" s="161"/>
      <c r="J90" s="161"/>
      <c r="K90" s="161"/>
      <c r="L90" s="161"/>
      <c r="M90" s="161"/>
      <c r="N90" s="161"/>
      <c r="O90" s="161"/>
      <c r="P90" s="161"/>
      <c r="Q90" s="161"/>
      <c r="R90" s="161"/>
      <c r="S90" s="161"/>
      <c r="T90" s="161"/>
      <c r="U90" s="161"/>
      <c r="V90" s="161"/>
      <c r="W90" s="161"/>
      <c r="X90" s="161"/>
      <c r="Y90" s="161"/>
      <c r="Z90" s="161"/>
      <c r="AA90" s="161"/>
      <c r="AB90" s="161"/>
      <c r="AC90" s="161"/>
      <c r="AD90" s="161"/>
      <c r="AE90" s="161"/>
      <c r="AF90" s="161"/>
      <c r="AG90" s="161"/>
      <c r="AH90" s="161"/>
      <c r="AI90" s="161"/>
      <c r="AJ90" s="161"/>
      <c r="AK90" s="161"/>
      <c r="AL90" s="161"/>
      <c r="AM90" s="161"/>
      <c r="AN90" s="161"/>
      <c r="AO90" s="161"/>
      <c r="AP90" s="161"/>
      <c r="AQ90" s="164"/>
      <c r="AR90" s="164"/>
      <c r="AS90" s="164"/>
      <c r="AT90" s="164"/>
      <c r="AU90" s="164"/>
      <c r="AV90" s="164"/>
      <c r="AW90" s="164"/>
      <c r="AX90" s="164"/>
      <c r="AY90" s="164"/>
      <c r="AZ90" s="164"/>
      <c r="BA90" s="161"/>
      <c r="BB90" s="161"/>
      <c r="BC90" s="161"/>
      <c r="BD90" s="161"/>
      <c r="BE90" s="161"/>
      <c r="BF90" s="161"/>
      <c r="BG90" s="161"/>
      <c r="BH90" s="161"/>
      <c r="BI90" s="161"/>
      <c r="BJ90" s="161"/>
    </row>
    <row r="91" spans="1:67">
      <c r="A91" s="175" t="s">
        <v>435</v>
      </c>
      <c r="B91" s="175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5"/>
      <c r="Q91" s="175"/>
      <c r="R91" s="175"/>
      <c r="S91" s="175"/>
      <c r="T91" s="175"/>
      <c r="U91" s="175"/>
      <c r="V91" s="175"/>
      <c r="W91" s="175"/>
      <c r="X91" s="175"/>
      <c r="Y91" s="175"/>
      <c r="Z91" s="175"/>
      <c r="AA91" s="175"/>
      <c r="AB91" s="175"/>
      <c r="AC91" s="175"/>
      <c r="AD91" s="175"/>
      <c r="AE91" s="175"/>
      <c r="AF91" s="175"/>
      <c r="AG91" s="175"/>
      <c r="AH91" s="175"/>
      <c r="AI91" s="175"/>
      <c r="AJ91" s="175"/>
      <c r="AK91" s="175"/>
      <c r="AL91" s="175"/>
      <c r="AM91" s="175"/>
      <c r="AN91" s="175"/>
      <c r="AO91" s="175"/>
      <c r="AP91" s="175"/>
      <c r="AQ91" s="176"/>
      <c r="AR91" s="176"/>
      <c r="AS91" s="176"/>
      <c r="AT91" s="176"/>
      <c r="AU91" s="176"/>
      <c r="AV91" s="176"/>
      <c r="AW91" s="176"/>
      <c r="AX91" s="176"/>
      <c r="AY91" s="176"/>
      <c r="AZ91" s="176"/>
      <c r="BA91" s="175"/>
      <c r="BB91" s="175"/>
      <c r="BC91" s="175"/>
      <c r="BD91" s="175"/>
      <c r="BE91" s="175"/>
      <c r="BF91" s="175"/>
      <c r="BG91" s="175"/>
      <c r="BH91" s="175"/>
      <c r="BI91" s="175"/>
      <c r="BJ91" s="175"/>
    </row>
    <row r="92" spans="1:67" hidden="1">
      <c r="A92" s="402" t="s">
        <v>436</v>
      </c>
      <c r="B92" s="402"/>
      <c r="C92" s="402"/>
      <c r="D92" s="402"/>
      <c r="E92" s="402"/>
      <c r="F92" s="402"/>
      <c r="G92" s="402"/>
      <c r="H92" s="402"/>
      <c r="I92" s="402"/>
      <c r="J92" s="402"/>
      <c r="K92" s="402"/>
      <c r="L92" s="402"/>
      <c r="M92" s="402"/>
      <c r="N92" s="402"/>
      <c r="O92" s="402"/>
      <c r="P92" s="402"/>
      <c r="Q92" s="402"/>
      <c r="R92" s="402"/>
      <c r="S92" s="402"/>
      <c r="T92" s="324">
        <v>31</v>
      </c>
      <c r="U92" s="324"/>
      <c r="V92" s="324"/>
      <c r="W92" s="404">
        <v>0</v>
      </c>
      <c r="X92" s="404"/>
      <c r="Y92" s="404"/>
      <c r="Z92" s="404"/>
      <c r="AA92" s="404"/>
      <c r="AB92" s="404"/>
      <c r="AC92" s="404"/>
      <c r="AD92" s="404"/>
      <c r="AE92" s="404"/>
      <c r="AF92" s="404"/>
      <c r="AG92" s="404">
        <v>0</v>
      </c>
      <c r="AH92" s="404"/>
      <c r="AI92" s="404"/>
      <c r="AJ92" s="404"/>
      <c r="AK92" s="404"/>
      <c r="AL92" s="404"/>
      <c r="AM92" s="404"/>
      <c r="AN92" s="404"/>
      <c r="AO92" s="404"/>
      <c r="AP92" s="404"/>
      <c r="AQ92" s="404">
        <v>0</v>
      </c>
      <c r="AR92" s="404"/>
      <c r="AS92" s="404"/>
      <c r="AT92" s="404"/>
      <c r="AU92" s="404"/>
      <c r="AV92" s="404"/>
      <c r="AW92" s="404"/>
      <c r="AX92" s="404"/>
      <c r="AY92" s="404"/>
      <c r="AZ92" s="404"/>
      <c r="BA92" s="404">
        <v>0</v>
      </c>
      <c r="BB92" s="404"/>
      <c r="BC92" s="404"/>
      <c r="BD92" s="404"/>
      <c r="BE92" s="404"/>
      <c r="BF92" s="404"/>
      <c r="BG92" s="404"/>
      <c r="BH92" s="404"/>
      <c r="BI92" s="404"/>
      <c r="BJ92" s="404"/>
      <c r="BK92" s="84" t="s">
        <v>437</v>
      </c>
      <c r="BO92" s="84"/>
    </row>
    <row r="93" spans="1:67" hidden="1">
      <c r="A93" s="402" t="s">
        <v>438</v>
      </c>
      <c r="B93" s="402"/>
      <c r="C93" s="402"/>
      <c r="D93" s="402"/>
      <c r="E93" s="402"/>
      <c r="F93" s="402"/>
      <c r="G93" s="402"/>
      <c r="H93" s="402"/>
      <c r="I93" s="402"/>
      <c r="J93" s="402"/>
      <c r="K93" s="402"/>
      <c r="L93" s="402"/>
      <c r="M93" s="402"/>
      <c r="N93" s="402"/>
      <c r="O93" s="402"/>
      <c r="P93" s="402"/>
      <c r="Q93" s="402"/>
      <c r="R93" s="402"/>
      <c r="S93" s="402"/>
      <c r="T93" s="324">
        <v>31</v>
      </c>
      <c r="U93" s="324"/>
      <c r="V93" s="324"/>
      <c r="W93" s="404">
        <v>0</v>
      </c>
      <c r="X93" s="404"/>
      <c r="Y93" s="404"/>
      <c r="Z93" s="404"/>
      <c r="AA93" s="404"/>
      <c r="AB93" s="404"/>
      <c r="AC93" s="404"/>
      <c r="AD93" s="404"/>
      <c r="AE93" s="404"/>
      <c r="AF93" s="404"/>
      <c r="AG93" s="404">
        <v>0</v>
      </c>
      <c r="AH93" s="404"/>
      <c r="AI93" s="404"/>
      <c r="AJ93" s="404"/>
      <c r="AK93" s="404"/>
      <c r="AL93" s="404"/>
      <c r="AM93" s="404"/>
      <c r="AN93" s="404"/>
      <c r="AO93" s="404"/>
      <c r="AP93" s="404"/>
      <c r="AQ93" s="404">
        <v>0</v>
      </c>
      <c r="AR93" s="404"/>
      <c r="AS93" s="404"/>
      <c r="AT93" s="404"/>
      <c r="AU93" s="404"/>
      <c r="AV93" s="404"/>
      <c r="AW93" s="404"/>
      <c r="AX93" s="404"/>
      <c r="AY93" s="404"/>
      <c r="AZ93" s="404"/>
      <c r="BA93" s="404">
        <v>0</v>
      </c>
      <c r="BB93" s="404"/>
      <c r="BC93" s="404"/>
      <c r="BD93" s="404"/>
      <c r="BE93" s="404"/>
      <c r="BF93" s="404"/>
      <c r="BG93" s="404"/>
      <c r="BH93" s="404"/>
      <c r="BI93" s="404"/>
      <c r="BJ93" s="404"/>
      <c r="BK93" s="84" t="s">
        <v>437</v>
      </c>
      <c r="BO93" s="84"/>
    </row>
    <row r="94" spans="1:67" hidden="1">
      <c r="A94" s="177" t="s">
        <v>439</v>
      </c>
      <c r="B94" s="177"/>
      <c r="C94" s="177"/>
      <c r="D94" s="177"/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20"/>
      <c r="U94" s="120"/>
      <c r="V94" s="120"/>
      <c r="W94" s="174"/>
      <c r="X94" s="174"/>
      <c r="Y94" s="174"/>
      <c r="Z94" s="174"/>
      <c r="AA94" s="174"/>
      <c r="AB94" s="174"/>
      <c r="AC94" s="174"/>
      <c r="AD94" s="174"/>
      <c r="AE94" s="174"/>
      <c r="AF94" s="174"/>
      <c r="AG94" s="174"/>
      <c r="AH94" s="174"/>
      <c r="AI94" s="174"/>
      <c r="AJ94" s="174"/>
      <c r="AK94" s="174"/>
      <c r="AL94" s="174"/>
      <c r="AM94" s="174"/>
      <c r="AN94" s="174"/>
      <c r="AO94" s="174"/>
      <c r="AP94" s="174"/>
      <c r="AQ94" s="174"/>
      <c r="AR94" s="174"/>
      <c r="AS94" s="174"/>
      <c r="AT94" s="174"/>
      <c r="AU94" s="174"/>
      <c r="AV94" s="174"/>
      <c r="AW94" s="174"/>
      <c r="AX94" s="174"/>
      <c r="AY94" s="174"/>
      <c r="AZ94" s="174"/>
      <c r="BA94" s="174"/>
      <c r="BB94" s="174"/>
      <c r="BC94" s="174"/>
      <c r="BD94" s="174"/>
      <c r="BE94" s="174"/>
      <c r="BF94" s="174"/>
      <c r="BG94" s="174"/>
      <c r="BH94" s="174"/>
      <c r="BI94" s="174"/>
      <c r="BJ94" s="174"/>
      <c r="BO94" s="84"/>
    </row>
    <row r="95" spans="1:67" hidden="1">
      <c r="A95" s="402" t="s">
        <v>440</v>
      </c>
      <c r="B95" s="402"/>
      <c r="C95" s="402"/>
      <c r="D95" s="402"/>
      <c r="E95" s="402"/>
      <c r="F95" s="402"/>
      <c r="G95" s="402"/>
      <c r="H95" s="402"/>
      <c r="I95" s="402"/>
      <c r="J95" s="402"/>
      <c r="K95" s="402"/>
      <c r="L95" s="402"/>
      <c r="M95" s="402"/>
      <c r="N95" s="402"/>
      <c r="O95" s="402"/>
      <c r="P95" s="402"/>
      <c r="Q95" s="402"/>
      <c r="R95" s="402"/>
      <c r="S95" s="402"/>
      <c r="T95" s="324">
        <v>32</v>
      </c>
      <c r="U95" s="324"/>
      <c r="V95" s="324"/>
      <c r="W95" s="404">
        <v>0</v>
      </c>
      <c r="X95" s="404"/>
      <c r="Y95" s="404"/>
      <c r="Z95" s="404"/>
      <c r="AA95" s="404"/>
      <c r="AB95" s="404"/>
      <c r="AC95" s="404"/>
      <c r="AD95" s="404"/>
      <c r="AE95" s="404"/>
      <c r="AF95" s="404"/>
      <c r="AG95" s="404">
        <v>0</v>
      </c>
      <c r="AH95" s="404"/>
      <c r="AI95" s="404"/>
      <c r="AJ95" s="404"/>
      <c r="AK95" s="404"/>
      <c r="AL95" s="404"/>
      <c r="AM95" s="404"/>
      <c r="AN95" s="404"/>
      <c r="AO95" s="404"/>
      <c r="AP95" s="404"/>
      <c r="AQ95" s="404">
        <v>0</v>
      </c>
      <c r="AR95" s="404"/>
      <c r="AS95" s="404"/>
      <c r="AT95" s="404"/>
      <c r="AU95" s="404"/>
      <c r="AV95" s="404"/>
      <c r="AW95" s="404"/>
      <c r="AX95" s="404"/>
      <c r="AY95" s="404"/>
      <c r="AZ95" s="404"/>
      <c r="BA95" s="404">
        <v>0</v>
      </c>
      <c r="BB95" s="404"/>
      <c r="BC95" s="404"/>
      <c r="BD95" s="404"/>
      <c r="BE95" s="404"/>
      <c r="BF95" s="404"/>
      <c r="BG95" s="404"/>
      <c r="BH95" s="404"/>
      <c r="BI95" s="404"/>
      <c r="BJ95" s="404"/>
      <c r="BK95" s="84" t="s">
        <v>441</v>
      </c>
      <c r="BO95" s="84"/>
    </row>
    <row r="96" spans="1:67">
      <c r="A96" s="402" t="s">
        <v>442</v>
      </c>
      <c r="B96" s="402"/>
      <c r="C96" s="402"/>
      <c r="D96" s="402"/>
      <c r="E96" s="402"/>
      <c r="F96" s="402"/>
      <c r="G96" s="402"/>
      <c r="H96" s="402"/>
      <c r="I96" s="402"/>
      <c r="J96" s="402"/>
      <c r="K96" s="402"/>
      <c r="L96" s="402"/>
      <c r="M96" s="402"/>
      <c r="N96" s="402"/>
      <c r="O96" s="402"/>
      <c r="P96" s="402"/>
      <c r="Q96" s="402"/>
      <c r="R96" s="402"/>
      <c r="S96" s="402"/>
      <c r="T96" s="324">
        <v>33</v>
      </c>
      <c r="U96" s="324"/>
      <c r="V96" s="324"/>
      <c r="W96" s="404">
        <v>3164783455.7480001</v>
      </c>
      <c r="X96" s="404"/>
      <c r="Y96" s="404"/>
      <c r="Z96" s="404"/>
      <c r="AA96" s="404"/>
      <c r="AB96" s="404"/>
      <c r="AC96" s="404"/>
      <c r="AD96" s="404"/>
      <c r="AE96" s="404"/>
      <c r="AF96" s="404"/>
      <c r="AG96" s="404">
        <v>1545542907.471</v>
      </c>
      <c r="AH96" s="404"/>
      <c r="AI96" s="404"/>
      <c r="AJ96" s="404"/>
      <c r="AK96" s="404"/>
      <c r="AL96" s="404"/>
      <c r="AM96" s="404"/>
      <c r="AN96" s="404"/>
      <c r="AO96" s="404"/>
      <c r="AP96" s="404"/>
      <c r="AQ96" s="404">
        <v>2014908158.29</v>
      </c>
      <c r="AR96" s="404"/>
      <c r="AS96" s="404"/>
      <c r="AT96" s="404"/>
      <c r="AU96" s="404"/>
      <c r="AV96" s="404"/>
      <c r="AW96" s="404"/>
      <c r="AX96" s="404"/>
      <c r="AY96" s="404"/>
      <c r="AZ96" s="404"/>
      <c r="BA96" s="404">
        <v>0</v>
      </c>
      <c r="BB96" s="404"/>
      <c r="BC96" s="404"/>
      <c r="BD96" s="404"/>
      <c r="BE96" s="404"/>
      <c r="BF96" s="404"/>
      <c r="BG96" s="404"/>
      <c r="BH96" s="404"/>
      <c r="BI96" s="404"/>
      <c r="BJ96" s="404"/>
      <c r="BK96" s="84" t="s">
        <v>443</v>
      </c>
      <c r="BL96" s="262">
        <f t="shared" ref="BL96:BL98" si="9">T96</f>
        <v>33</v>
      </c>
      <c r="BM96" s="148">
        <f t="shared" ref="BM96:BM98" si="10">W96</f>
        <v>3164783455.7480001</v>
      </c>
      <c r="BN96" s="148">
        <f t="shared" ref="BN96:BN98" si="11">AG96</f>
        <v>1545542907.471</v>
      </c>
      <c r="BO96" s="84"/>
    </row>
    <row r="97" spans="1:67">
      <c r="A97" s="402" t="s">
        <v>444</v>
      </c>
      <c r="B97" s="402"/>
      <c r="C97" s="402"/>
      <c r="D97" s="402"/>
      <c r="E97" s="402"/>
      <c r="F97" s="402"/>
      <c r="G97" s="402"/>
      <c r="H97" s="402"/>
      <c r="I97" s="402"/>
      <c r="J97" s="402"/>
      <c r="K97" s="402"/>
      <c r="L97" s="402"/>
      <c r="M97" s="402"/>
      <c r="N97" s="402"/>
      <c r="O97" s="402"/>
      <c r="P97" s="402"/>
      <c r="Q97" s="402"/>
      <c r="R97" s="402"/>
      <c r="S97" s="402"/>
      <c r="T97" s="324">
        <v>34</v>
      </c>
      <c r="U97" s="324"/>
      <c r="V97" s="324"/>
      <c r="W97" s="404">
        <v>-4830633646.8199997</v>
      </c>
      <c r="X97" s="404"/>
      <c r="Y97" s="404"/>
      <c r="Z97" s="404"/>
      <c r="AA97" s="404"/>
      <c r="AB97" s="404"/>
      <c r="AC97" s="404"/>
      <c r="AD97" s="404"/>
      <c r="AE97" s="404"/>
      <c r="AF97" s="404"/>
      <c r="AG97" s="404">
        <v>-1602037273.766</v>
      </c>
      <c r="AH97" s="404"/>
      <c r="AI97" s="404"/>
      <c r="AJ97" s="404"/>
      <c r="AK97" s="404"/>
      <c r="AL97" s="404"/>
      <c r="AM97" s="404"/>
      <c r="AN97" s="404"/>
      <c r="AO97" s="404"/>
      <c r="AP97" s="404"/>
      <c r="AQ97" s="404">
        <v>-2588511608.2719998</v>
      </c>
      <c r="AR97" s="404"/>
      <c r="AS97" s="404"/>
      <c r="AT97" s="404"/>
      <c r="AU97" s="404"/>
      <c r="AV97" s="404"/>
      <c r="AW97" s="404"/>
      <c r="AX97" s="404"/>
      <c r="AY97" s="404"/>
      <c r="AZ97" s="404"/>
      <c r="BA97" s="404">
        <v>282566169</v>
      </c>
      <c r="BB97" s="404"/>
      <c r="BC97" s="404"/>
      <c r="BD97" s="404"/>
      <c r="BE97" s="404"/>
      <c r="BF97" s="404"/>
      <c r="BG97" s="404"/>
      <c r="BH97" s="404"/>
      <c r="BI97" s="404"/>
      <c r="BJ97" s="404"/>
      <c r="BK97" s="84" t="s">
        <v>445</v>
      </c>
      <c r="BL97" s="262">
        <f t="shared" si="9"/>
        <v>34</v>
      </c>
      <c r="BM97" s="148">
        <f t="shared" si="10"/>
        <v>-4830633646.8199997</v>
      </c>
      <c r="BN97" s="148">
        <f t="shared" si="11"/>
        <v>-1602037273.766</v>
      </c>
      <c r="BO97" s="84"/>
    </row>
    <row r="98" spans="1:67">
      <c r="A98" s="402" t="s">
        <v>446</v>
      </c>
      <c r="B98" s="402"/>
      <c r="C98" s="402"/>
      <c r="D98" s="402"/>
      <c r="E98" s="402"/>
      <c r="F98" s="402"/>
      <c r="G98" s="402"/>
      <c r="H98" s="402"/>
      <c r="I98" s="402"/>
      <c r="J98" s="402"/>
      <c r="K98" s="402"/>
      <c r="L98" s="402"/>
      <c r="M98" s="402"/>
      <c r="N98" s="402"/>
      <c r="O98" s="402"/>
      <c r="P98" s="402"/>
      <c r="Q98" s="402"/>
      <c r="R98" s="402"/>
      <c r="S98" s="402"/>
      <c r="T98" s="324">
        <v>36</v>
      </c>
      <c r="U98" s="324"/>
      <c r="V98" s="324"/>
      <c r="W98" s="404">
        <v>-11968</v>
      </c>
      <c r="X98" s="404"/>
      <c r="Y98" s="404"/>
      <c r="Z98" s="404"/>
      <c r="AA98" s="404"/>
      <c r="AB98" s="404"/>
      <c r="AC98" s="404"/>
      <c r="AD98" s="404"/>
      <c r="AE98" s="404"/>
      <c r="AF98" s="404"/>
      <c r="AG98" s="404">
        <v>0</v>
      </c>
      <c r="AH98" s="404"/>
      <c r="AI98" s="404"/>
      <c r="AJ98" s="404"/>
      <c r="AK98" s="404"/>
      <c r="AL98" s="404"/>
      <c r="AM98" s="404"/>
      <c r="AN98" s="404"/>
      <c r="AO98" s="404"/>
      <c r="AP98" s="404"/>
      <c r="AQ98" s="404">
        <v>-11968</v>
      </c>
      <c r="AR98" s="404"/>
      <c r="AS98" s="404"/>
      <c r="AT98" s="404"/>
      <c r="AU98" s="404"/>
      <c r="AV98" s="404"/>
      <c r="AW98" s="404"/>
      <c r="AX98" s="404"/>
      <c r="AY98" s="404"/>
      <c r="AZ98" s="404"/>
      <c r="BA98" s="404">
        <v>0</v>
      </c>
      <c r="BB98" s="404"/>
      <c r="BC98" s="404"/>
      <c r="BD98" s="404"/>
      <c r="BE98" s="404"/>
      <c r="BF98" s="404"/>
      <c r="BG98" s="404"/>
      <c r="BH98" s="404"/>
      <c r="BI98" s="404"/>
      <c r="BJ98" s="404"/>
      <c r="BK98" s="84" t="s">
        <v>447</v>
      </c>
      <c r="BL98" s="262">
        <f t="shared" si="9"/>
        <v>36</v>
      </c>
      <c r="BM98" s="148">
        <f t="shared" si="10"/>
        <v>-11968</v>
      </c>
      <c r="BN98" s="148">
        <f t="shared" si="11"/>
        <v>0</v>
      </c>
      <c r="BO98" s="84"/>
    </row>
    <row r="99" spans="1:67" ht="15" thickBot="1">
      <c r="A99" s="161"/>
      <c r="B99" s="161"/>
      <c r="C99" s="161"/>
      <c r="D99" s="161"/>
      <c r="E99" s="161"/>
      <c r="F99" s="161"/>
      <c r="G99" s="161"/>
      <c r="H99" s="161"/>
      <c r="I99" s="161"/>
      <c r="J99" s="161"/>
      <c r="K99" s="161"/>
      <c r="L99" s="161"/>
      <c r="M99" s="161"/>
      <c r="N99" s="161"/>
      <c r="O99" s="161"/>
      <c r="P99" s="161"/>
      <c r="Q99" s="161"/>
      <c r="R99" s="161"/>
      <c r="S99" s="161"/>
      <c r="T99" s="161"/>
      <c r="U99" s="161"/>
      <c r="V99" s="161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69"/>
      <c r="AR99" s="169"/>
      <c r="AS99" s="169"/>
      <c r="AT99" s="169"/>
      <c r="AU99" s="169"/>
      <c r="AV99" s="169"/>
      <c r="AW99" s="169"/>
      <c r="AX99" s="169"/>
      <c r="AY99" s="169"/>
      <c r="AZ99" s="169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O99" s="84"/>
    </row>
    <row r="100" spans="1:67">
      <c r="A100" s="405" t="s">
        <v>400</v>
      </c>
      <c r="B100" s="405"/>
      <c r="C100" s="405"/>
      <c r="D100" s="405"/>
      <c r="E100" s="405"/>
      <c r="F100" s="405"/>
      <c r="G100" s="405"/>
      <c r="H100" s="405"/>
      <c r="I100" s="405"/>
      <c r="J100" s="405"/>
      <c r="K100" s="405"/>
      <c r="L100" s="405"/>
      <c r="M100" s="405"/>
      <c r="N100" s="405"/>
      <c r="O100" s="405"/>
      <c r="P100" s="405"/>
      <c r="Q100" s="405"/>
      <c r="R100" s="405"/>
      <c r="S100" s="405"/>
      <c r="T100" s="400">
        <v>40</v>
      </c>
      <c r="U100" s="400"/>
      <c r="V100" s="400"/>
      <c r="W100" s="407">
        <f>SUM(W92:AF98)</f>
        <v>-1665862159.0719995</v>
      </c>
      <c r="X100" s="408"/>
      <c r="Y100" s="408"/>
      <c r="Z100" s="408"/>
      <c r="AA100" s="408"/>
      <c r="AB100" s="408"/>
      <c r="AC100" s="408"/>
      <c r="AD100" s="408"/>
      <c r="AE100" s="408"/>
      <c r="AF100" s="408"/>
      <c r="AG100" s="407">
        <f>SUM(AG92:AP98)</f>
        <v>-56494366.295000076</v>
      </c>
      <c r="AH100" s="408"/>
      <c r="AI100" s="408"/>
      <c r="AJ100" s="408"/>
      <c r="AK100" s="408"/>
      <c r="AL100" s="408"/>
      <c r="AM100" s="408"/>
      <c r="AN100" s="408"/>
      <c r="AO100" s="408"/>
      <c r="AP100" s="408"/>
      <c r="AQ100" s="409">
        <f>SUM(AQ92:AZ98)</f>
        <v>-573615417.98199987</v>
      </c>
      <c r="AR100" s="409"/>
      <c r="AS100" s="409"/>
      <c r="AT100" s="409"/>
      <c r="AU100" s="409"/>
      <c r="AV100" s="409"/>
      <c r="AW100" s="409"/>
      <c r="AX100" s="409"/>
      <c r="AY100" s="409"/>
      <c r="AZ100" s="409"/>
      <c r="BA100" s="407">
        <f>SUM(BA92:BJ98)</f>
        <v>282566169</v>
      </c>
      <c r="BB100" s="408"/>
      <c r="BC100" s="408"/>
      <c r="BD100" s="408"/>
      <c r="BE100" s="408"/>
      <c r="BF100" s="408"/>
      <c r="BG100" s="408"/>
      <c r="BH100" s="408"/>
      <c r="BI100" s="408"/>
      <c r="BJ100" s="408"/>
      <c r="BL100" s="266">
        <v>0</v>
      </c>
      <c r="BN100" s="148">
        <v>0</v>
      </c>
      <c r="BO100" s="84"/>
    </row>
    <row r="101" spans="1:67" ht="15" thickBot="1">
      <c r="A101" s="405" t="s">
        <v>448</v>
      </c>
      <c r="B101" s="405"/>
      <c r="C101" s="405"/>
      <c r="D101" s="405"/>
      <c r="E101" s="405"/>
      <c r="F101" s="405"/>
      <c r="G101" s="405"/>
      <c r="H101" s="405"/>
      <c r="I101" s="405"/>
      <c r="J101" s="405"/>
      <c r="K101" s="405"/>
      <c r="L101" s="405"/>
      <c r="M101" s="405"/>
      <c r="N101" s="405"/>
      <c r="O101" s="405"/>
      <c r="P101" s="405"/>
      <c r="Q101" s="405"/>
      <c r="R101" s="405"/>
      <c r="S101" s="405"/>
      <c r="T101" s="161"/>
      <c r="U101" s="161"/>
      <c r="V101" s="161"/>
      <c r="W101" s="166"/>
      <c r="X101" s="166"/>
      <c r="Y101" s="166"/>
      <c r="Z101" s="166"/>
      <c r="AA101" s="166"/>
      <c r="AB101" s="166"/>
      <c r="AC101" s="166"/>
      <c r="AD101" s="166"/>
      <c r="AE101" s="166"/>
      <c r="AF101" s="166"/>
      <c r="AG101" s="166"/>
      <c r="AH101" s="166"/>
      <c r="AI101" s="166"/>
      <c r="AJ101" s="166"/>
      <c r="AK101" s="166"/>
      <c r="AL101" s="166"/>
      <c r="AM101" s="166"/>
      <c r="AN101" s="166"/>
      <c r="AO101" s="166"/>
      <c r="AP101" s="166"/>
      <c r="AQ101" s="167"/>
      <c r="AR101" s="167"/>
      <c r="AS101" s="167"/>
      <c r="AT101" s="167"/>
      <c r="AU101" s="167"/>
      <c r="AV101" s="167"/>
      <c r="AW101" s="167"/>
      <c r="AX101" s="167"/>
      <c r="AY101" s="167"/>
      <c r="AZ101" s="167"/>
      <c r="BA101" s="166"/>
      <c r="BB101" s="166"/>
      <c r="BC101" s="166"/>
      <c r="BD101" s="166"/>
      <c r="BE101" s="166"/>
      <c r="BF101" s="166"/>
      <c r="BG101" s="166"/>
      <c r="BH101" s="166"/>
      <c r="BI101" s="166"/>
      <c r="BJ101" s="166"/>
      <c r="BO101" s="84"/>
    </row>
    <row r="102" spans="1:67">
      <c r="A102" s="118"/>
      <c r="B102" s="118"/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0"/>
      <c r="AF102" s="110"/>
      <c r="AG102" s="110"/>
      <c r="AH102" s="110"/>
      <c r="AI102" s="110"/>
      <c r="AJ102" s="110"/>
      <c r="AK102" s="110"/>
      <c r="AL102" s="110"/>
      <c r="AM102" s="110"/>
      <c r="AN102" s="110"/>
      <c r="AO102" s="110"/>
      <c r="AP102" s="110"/>
      <c r="AQ102" s="170"/>
      <c r="AR102" s="170"/>
      <c r="AS102" s="170"/>
      <c r="AT102" s="170"/>
      <c r="AU102" s="170"/>
      <c r="AV102" s="170"/>
      <c r="AW102" s="170"/>
      <c r="AX102" s="170"/>
      <c r="AY102" s="170"/>
      <c r="AZ102" s="170"/>
      <c r="BA102" s="110"/>
      <c r="BB102" s="110"/>
      <c r="BC102" s="110"/>
      <c r="BD102" s="110"/>
      <c r="BE102" s="110"/>
      <c r="BF102" s="110"/>
      <c r="BG102" s="110"/>
      <c r="BH102" s="110"/>
      <c r="BI102" s="110"/>
      <c r="BJ102" s="110"/>
      <c r="BO102" s="84"/>
    </row>
    <row r="103" spans="1:67">
      <c r="A103" s="405" t="s">
        <v>449</v>
      </c>
      <c r="B103" s="405"/>
      <c r="C103" s="405"/>
      <c r="D103" s="405"/>
      <c r="E103" s="405"/>
      <c r="F103" s="405"/>
      <c r="G103" s="405"/>
      <c r="H103" s="405"/>
      <c r="I103" s="405"/>
      <c r="J103" s="405"/>
      <c r="K103" s="405"/>
      <c r="L103" s="405"/>
      <c r="M103" s="405"/>
      <c r="N103" s="405"/>
      <c r="O103" s="405"/>
      <c r="P103" s="405"/>
      <c r="Q103" s="405"/>
      <c r="R103" s="405"/>
      <c r="S103" s="405"/>
      <c r="T103" s="400">
        <v>50</v>
      </c>
      <c r="U103" s="400"/>
      <c r="V103" s="400"/>
      <c r="W103" s="406">
        <f>SUM(W41,W88,W100)</f>
        <v>-402314501.3029995</v>
      </c>
      <c r="X103" s="400"/>
      <c r="Y103" s="400"/>
      <c r="Z103" s="400"/>
      <c r="AA103" s="400"/>
      <c r="AB103" s="400"/>
      <c r="AC103" s="400"/>
      <c r="AD103" s="400"/>
      <c r="AE103" s="400"/>
      <c r="AF103" s="400"/>
      <c r="AG103" s="406">
        <f>SUM(AG41,AG88,AG100)</f>
        <v>-442778101.2159996</v>
      </c>
      <c r="AH103" s="400"/>
      <c r="AI103" s="400"/>
      <c r="AJ103" s="400"/>
      <c r="AK103" s="400"/>
      <c r="AL103" s="400"/>
      <c r="AM103" s="400"/>
      <c r="AN103" s="400"/>
      <c r="AO103" s="400"/>
      <c r="AP103" s="400"/>
      <c r="AQ103" s="401">
        <f>SUM(AQ41,AQ88,AQ100)</f>
        <v>85988062.196999788</v>
      </c>
      <c r="AR103" s="401"/>
      <c r="AS103" s="401"/>
      <c r="AT103" s="401"/>
      <c r="AU103" s="401"/>
      <c r="AV103" s="401"/>
      <c r="AW103" s="401"/>
      <c r="AX103" s="401"/>
      <c r="AY103" s="401"/>
      <c r="AZ103" s="401"/>
      <c r="BA103" s="406">
        <f>SUM(BA41,BA88,BA100)</f>
        <v>-184551971</v>
      </c>
      <c r="BB103" s="400"/>
      <c r="BC103" s="400"/>
      <c r="BD103" s="400"/>
      <c r="BE103" s="400"/>
      <c r="BF103" s="400"/>
      <c r="BG103" s="400"/>
      <c r="BH103" s="400"/>
      <c r="BI103" s="400"/>
      <c r="BJ103" s="400"/>
      <c r="BL103" s="262">
        <f t="shared" ref="BL103" si="12">T103</f>
        <v>50</v>
      </c>
      <c r="BM103" s="148">
        <f t="shared" ref="BM103" si="13">W103</f>
        <v>-402314501.3029995</v>
      </c>
      <c r="BN103" s="148">
        <f t="shared" ref="BN103" si="14">AG103</f>
        <v>-442778101.2159996</v>
      </c>
      <c r="BO103" s="84"/>
    </row>
    <row r="104" spans="1:67">
      <c r="A104" s="405" t="s">
        <v>450</v>
      </c>
      <c r="B104" s="405"/>
      <c r="C104" s="405"/>
      <c r="D104" s="405"/>
      <c r="E104" s="405"/>
      <c r="F104" s="405"/>
      <c r="G104" s="405"/>
      <c r="H104" s="405"/>
      <c r="I104" s="405"/>
      <c r="J104" s="405"/>
      <c r="K104" s="405"/>
      <c r="L104" s="405"/>
      <c r="M104" s="405"/>
      <c r="N104" s="405"/>
      <c r="O104" s="405"/>
      <c r="P104" s="405"/>
      <c r="Q104" s="405"/>
      <c r="R104" s="405"/>
      <c r="S104" s="405"/>
      <c r="T104" s="400">
        <v>60</v>
      </c>
      <c r="U104" s="400"/>
      <c r="V104" s="400"/>
      <c r="W104" s="401">
        <f>'T2-3'!$AF$13</f>
        <v>3595756092.5760002</v>
      </c>
      <c r="X104" s="401"/>
      <c r="Y104" s="401"/>
      <c r="Z104" s="401"/>
      <c r="AA104" s="401"/>
      <c r="AB104" s="401"/>
      <c r="AC104" s="401"/>
      <c r="AD104" s="401"/>
      <c r="AE104" s="401"/>
      <c r="AF104" s="401"/>
      <c r="AG104" s="401">
        <v>4168229325</v>
      </c>
      <c r="AH104" s="401"/>
      <c r="AI104" s="401"/>
      <c r="AJ104" s="401"/>
      <c r="AK104" s="401"/>
      <c r="AL104" s="401"/>
      <c r="AM104" s="401"/>
      <c r="AN104" s="401"/>
      <c r="AO104" s="401"/>
      <c r="AP104" s="401"/>
      <c r="AQ104" s="401">
        <f>'T2-3'!$AZ$13</f>
        <v>1647716541.674</v>
      </c>
      <c r="AR104" s="401"/>
      <c r="AS104" s="401"/>
      <c r="AT104" s="401"/>
      <c r="AU104" s="401"/>
      <c r="AV104" s="401"/>
      <c r="AW104" s="401"/>
      <c r="AX104" s="401"/>
      <c r="AY104" s="401"/>
      <c r="AZ104" s="401"/>
      <c r="BA104" s="401">
        <v>2240125568</v>
      </c>
      <c r="BB104" s="401"/>
      <c r="BC104" s="401"/>
      <c r="BD104" s="401"/>
      <c r="BE104" s="401"/>
      <c r="BF104" s="401"/>
      <c r="BG104" s="401"/>
      <c r="BH104" s="401"/>
      <c r="BI104" s="401"/>
      <c r="BJ104" s="401"/>
      <c r="BK104" s="84" t="s">
        <v>451</v>
      </c>
      <c r="BL104" s="262">
        <f t="shared" ref="BL104" si="15">T104</f>
        <v>60</v>
      </c>
      <c r="BM104" s="148">
        <f t="shared" ref="BM104" si="16">W104</f>
        <v>3595756092.5760002</v>
      </c>
      <c r="BN104" s="148">
        <f t="shared" ref="BN104" si="17">AG104</f>
        <v>4168229325</v>
      </c>
      <c r="BO104" s="84"/>
    </row>
    <row r="105" spans="1:67">
      <c r="A105" s="178" t="s">
        <v>452</v>
      </c>
      <c r="B105" s="178"/>
      <c r="C105" s="178"/>
      <c r="D105" s="178"/>
      <c r="E105" s="178"/>
      <c r="F105" s="178"/>
      <c r="G105" s="178"/>
      <c r="H105" s="178"/>
      <c r="I105" s="178"/>
      <c r="J105" s="178"/>
      <c r="K105" s="178"/>
      <c r="L105" s="178"/>
      <c r="M105" s="178"/>
      <c r="N105" s="178"/>
      <c r="O105" s="178"/>
      <c r="P105" s="178"/>
      <c r="Q105" s="178"/>
      <c r="R105" s="178"/>
      <c r="S105" s="178"/>
      <c r="T105" s="118"/>
      <c r="U105" s="118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0"/>
      <c r="AF105" s="110"/>
      <c r="AG105" s="110"/>
      <c r="AH105" s="110"/>
      <c r="AI105" s="110"/>
      <c r="AJ105" s="110"/>
      <c r="AK105" s="110"/>
      <c r="AL105" s="110"/>
      <c r="AM105" s="110"/>
      <c r="AN105" s="110"/>
      <c r="AO105" s="110"/>
      <c r="AP105" s="110"/>
      <c r="AQ105" s="170"/>
      <c r="AR105" s="170"/>
      <c r="AS105" s="170"/>
      <c r="AT105" s="170"/>
      <c r="AU105" s="170"/>
      <c r="AV105" s="170"/>
      <c r="AW105" s="170"/>
      <c r="AX105" s="170"/>
      <c r="AY105" s="170"/>
      <c r="AZ105" s="170"/>
      <c r="BA105" s="110"/>
      <c r="BB105" s="110"/>
      <c r="BC105" s="110"/>
      <c r="BD105" s="110"/>
      <c r="BE105" s="110"/>
      <c r="BF105" s="110"/>
      <c r="BG105" s="110"/>
      <c r="BH105" s="110"/>
      <c r="BI105" s="110"/>
      <c r="BJ105" s="110"/>
      <c r="BO105" s="84"/>
    </row>
    <row r="106" spans="1:67">
      <c r="A106" s="405" t="s">
        <v>453</v>
      </c>
      <c r="B106" s="405"/>
      <c r="C106" s="405"/>
      <c r="D106" s="405"/>
      <c r="E106" s="405"/>
      <c r="F106" s="405"/>
      <c r="G106" s="405"/>
      <c r="H106" s="405"/>
      <c r="I106" s="405"/>
      <c r="J106" s="405"/>
      <c r="K106" s="405"/>
      <c r="L106" s="405"/>
      <c r="M106" s="405"/>
      <c r="N106" s="405"/>
      <c r="O106" s="405"/>
      <c r="P106" s="405"/>
      <c r="Q106" s="405"/>
      <c r="R106" s="405"/>
      <c r="S106" s="405"/>
      <c r="T106" s="400">
        <v>61</v>
      </c>
      <c r="U106" s="400"/>
      <c r="V106" s="400"/>
      <c r="W106" s="404">
        <v>1049572.301</v>
      </c>
      <c r="X106" s="404"/>
      <c r="Y106" s="404"/>
      <c r="Z106" s="404"/>
      <c r="AA106" s="404"/>
      <c r="AB106" s="404"/>
      <c r="AC106" s="404"/>
      <c r="AD106" s="404"/>
      <c r="AE106" s="404"/>
      <c r="AF106" s="404"/>
      <c r="AG106" s="404">
        <v>-495491.14199999999</v>
      </c>
      <c r="AH106" s="404"/>
      <c r="AI106" s="404"/>
      <c r="AJ106" s="404"/>
      <c r="AK106" s="404"/>
      <c r="AL106" s="404"/>
      <c r="AM106" s="404"/>
      <c r="AN106" s="404"/>
      <c r="AO106" s="404"/>
      <c r="AP106" s="404"/>
      <c r="AQ106" s="404">
        <v>-4397.6909999999998</v>
      </c>
      <c r="AR106" s="404"/>
      <c r="AS106" s="404"/>
      <c r="AT106" s="404"/>
      <c r="AU106" s="404"/>
      <c r="AV106" s="404"/>
      <c r="AW106" s="404"/>
      <c r="AX106" s="404"/>
      <c r="AY106" s="404"/>
      <c r="AZ106" s="404"/>
      <c r="BA106" s="404">
        <v>0</v>
      </c>
      <c r="BB106" s="404"/>
      <c r="BC106" s="404"/>
      <c r="BD106" s="404"/>
      <c r="BE106" s="404"/>
      <c r="BF106" s="404"/>
      <c r="BG106" s="404"/>
      <c r="BH106" s="404"/>
      <c r="BI106" s="404"/>
      <c r="BJ106" s="404"/>
      <c r="BK106" s="84" t="s">
        <v>454</v>
      </c>
      <c r="BL106" s="262">
        <f t="shared" ref="BL106" si="18">T106</f>
        <v>61</v>
      </c>
      <c r="BM106" s="148">
        <f t="shared" ref="BM106" si="19">W106</f>
        <v>1049572.301</v>
      </c>
      <c r="BN106" s="148">
        <f t="shared" ref="BN106" si="20">AG106</f>
        <v>-495491.14199999999</v>
      </c>
      <c r="BO106" s="84"/>
    </row>
    <row r="107" spans="1:67">
      <c r="A107" s="405" t="s">
        <v>455</v>
      </c>
      <c r="B107" s="405"/>
      <c r="C107" s="405"/>
      <c r="D107" s="405"/>
      <c r="E107" s="405"/>
      <c r="F107" s="405"/>
      <c r="G107" s="405"/>
      <c r="H107" s="405"/>
      <c r="I107" s="405"/>
      <c r="J107" s="405"/>
      <c r="K107" s="405"/>
      <c r="L107" s="405"/>
      <c r="M107" s="405"/>
      <c r="N107" s="405"/>
      <c r="O107" s="405"/>
      <c r="P107" s="405"/>
      <c r="Q107" s="405"/>
      <c r="R107" s="405"/>
      <c r="S107" s="405"/>
      <c r="T107" s="118"/>
      <c r="U107" s="118"/>
      <c r="V107" s="110"/>
      <c r="W107" s="110"/>
      <c r="X107" s="110"/>
      <c r="Y107" s="110"/>
      <c r="Z107" s="110"/>
      <c r="AA107" s="110"/>
      <c r="AB107" s="110"/>
      <c r="AC107" s="110"/>
      <c r="AD107" s="110"/>
      <c r="AE107" s="110"/>
      <c r="AF107" s="110"/>
      <c r="AG107" s="110"/>
      <c r="AH107" s="110"/>
      <c r="AI107" s="110"/>
      <c r="AJ107" s="110"/>
      <c r="AK107" s="110"/>
      <c r="AL107" s="110"/>
      <c r="AM107" s="110"/>
      <c r="AN107" s="110"/>
      <c r="AO107" s="110"/>
      <c r="AP107" s="110"/>
      <c r="AQ107" s="170"/>
      <c r="AR107" s="170"/>
      <c r="AS107" s="170"/>
      <c r="AT107" s="170"/>
      <c r="AU107" s="170"/>
      <c r="AV107" s="170"/>
      <c r="AW107" s="170"/>
      <c r="AX107" s="170"/>
      <c r="AY107" s="170"/>
      <c r="AZ107" s="170"/>
      <c r="BA107" s="110"/>
      <c r="BB107" s="110"/>
      <c r="BC107" s="110"/>
      <c r="BD107" s="110"/>
      <c r="BE107" s="110"/>
      <c r="BF107" s="110"/>
      <c r="BG107" s="110"/>
      <c r="BH107" s="110"/>
      <c r="BI107" s="110"/>
      <c r="BJ107" s="110"/>
      <c r="BO107" s="84"/>
    </row>
    <row r="108" spans="1:67" ht="15" thickBot="1">
      <c r="A108" s="118"/>
      <c r="B108" s="118"/>
      <c r="C108" s="118"/>
      <c r="D108" s="118"/>
      <c r="E108" s="118"/>
      <c r="F108" s="118"/>
      <c r="G108" s="118"/>
      <c r="H108" s="118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0"/>
      <c r="W108" s="110"/>
      <c r="X108" s="110"/>
      <c r="Y108" s="110"/>
      <c r="Z108" s="110"/>
      <c r="AA108" s="110"/>
      <c r="AB108" s="110"/>
      <c r="AC108" s="110"/>
      <c r="AD108" s="110"/>
      <c r="AE108" s="110"/>
      <c r="AF108" s="110"/>
      <c r="AG108" s="110"/>
      <c r="AH108" s="110"/>
      <c r="AI108" s="110"/>
      <c r="AJ108" s="110"/>
      <c r="AK108" s="110"/>
      <c r="AL108" s="110"/>
      <c r="AM108" s="110"/>
      <c r="AN108" s="110"/>
      <c r="AO108" s="110"/>
      <c r="AP108" s="110"/>
      <c r="AQ108" s="170"/>
      <c r="AR108" s="170"/>
      <c r="AS108" s="170"/>
      <c r="AT108" s="170"/>
      <c r="AU108" s="170"/>
      <c r="AV108" s="170"/>
      <c r="AW108" s="170"/>
      <c r="AX108" s="170"/>
      <c r="AY108" s="170"/>
      <c r="AZ108" s="170"/>
      <c r="BA108" s="110"/>
      <c r="BB108" s="110"/>
      <c r="BC108" s="110"/>
      <c r="BD108" s="110"/>
      <c r="BE108" s="110"/>
      <c r="BF108" s="110"/>
      <c r="BG108" s="110"/>
      <c r="BH108" s="110"/>
      <c r="BI108" s="110"/>
      <c r="BJ108" s="110"/>
    </row>
    <row r="109" spans="1:67">
      <c r="A109" s="405" t="s">
        <v>456</v>
      </c>
      <c r="B109" s="405"/>
      <c r="C109" s="405"/>
      <c r="D109" s="405"/>
      <c r="E109" s="405"/>
      <c r="F109" s="405"/>
      <c r="G109" s="405"/>
      <c r="H109" s="405"/>
      <c r="I109" s="405"/>
      <c r="J109" s="405"/>
      <c r="K109" s="405"/>
      <c r="L109" s="405"/>
      <c r="M109" s="405"/>
      <c r="N109" s="405"/>
      <c r="O109" s="405"/>
      <c r="P109" s="405"/>
      <c r="Q109" s="405"/>
      <c r="R109" s="405"/>
      <c r="S109" s="405"/>
      <c r="T109" s="400">
        <v>70</v>
      </c>
      <c r="U109" s="400"/>
      <c r="V109" s="400"/>
      <c r="W109" s="407">
        <f>SUM(W103:AF106)</f>
        <v>3194491163.5740008</v>
      </c>
      <c r="X109" s="408"/>
      <c r="Y109" s="408"/>
      <c r="Z109" s="408"/>
      <c r="AA109" s="408"/>
      <c r="AB109" s="408"/>
      <c r="AC109" s="408"/>
      <c r="AD109" s="408"/>
      <c r="AE109" s="408"/>
      <c r="AF109" s="408"/>
      <c r="AG109" s="407">
        <f>SUM(AG103:AP106)</f>
        <v>3724955732.6420002</v>
      </c>
      <c r="AH109" s="408"/>
      <c r="AI109" s="408"/>
      <c r="AJ109" s="408"/>
      <c r="AK109" s="408"/>
      <c r="AL109" s="408"/>
      <c r="AM109" s="408"/>
      <c r="AN109" s="408"/>
      <c r="AO109" s="408"/>
      <c r="AP109" s="408"/>
      <c r="AQ109" s="409">
        <f>SUM(AQ103:AZ106)</f>
        <v>1733700206.1799998</v>
      </c>
      <c r="AR109" s="409"/>
      <c r="AS109" s="409"/>
      <c r="AT109" s="409"/>
      <c r="AU109" s="409"/>
      <c r="AV109" s="409"/>
      <c r="AW109" s="409"/>
      <c r="AX109" s="409"/>
      <c r="AY109" s="409"/>
      <c r="AZ109" s="409"/>
      <c r="BA109" s="407">
        <f>SUM(BA103:BJ106)</f>
        <v>2055573597</v>
      </c>
      <c r="BB109" s="408"/>
      <c r="BC109" s="408"/>
      <c r="BD109" s="408"/>
      <c r="BE109" s="408"/>
      <c r="BF109" s="408"/>
      <c r="BG109" s="408"/>
      <c r="BH109" s="408"/>
      <c r="BI109" s="408"/>
      <c r="BJ109" s="408"/>
      <c r="BL109" s="262">
        <f>'T2-3'!$V$13-'T8-9'!W109</f>
        <v>0.34799909591674805</v>
      </c>
      <c r="BM109" s="148">
        <f>AG109-3724955733</f>
        <v>-0.35799980163574219</v>
      </c>
      <c r="BN109" s="148">
        <f>AQ109-'T2-3'!AP13</f>
        <v>0.22499990463256836</v>
      </c>
      <c r="BO109" s="148">
        <f>BA109-2055573597</f>
        <v>0</v>
      </c>
    </row>
    <row r="110" spans="1:67" ht="15" thickBot="1">
      <c r="A110" s="405" t="s">
        <v>457</v>
      </c>
      <c r="B110" s="405"/>
      <c r="C110" s="405"/>
      <c r="D110" s="405"/>
      <c r="E110" s="405"/>
      <c r="F110" s="405"/>
      <c r="G110" s="405"/>
      <c r="H110" s="405"/>
      <c r="I110" s="405"/>
      <c r="J110" s="405"/>
      <c r="K110" s="405"/>
      <c r="L110" s="405"/>
      <c r="M110" s="405"/>
      <c r="N110" s="405"/>
      <c r="O110" s="405"/>
      <c r="P110" s="405"/>
      <c r="Q110" s="405"/>
      <c r="R110" s="405"/>
      <c r="S110" s="405"/>
      <c r="T110" s="161"/>
      <c r="U110" s="161"/>
      <c r="V110" s="161"/>
      <c r="W110" s="179"/>
      <c r="X110" s="179"/>
      <c r="Y110" s="179"/>
      <c r="Z110" s="179"/>
      <c r="AA110" s="179"/>
      <c r="AB110" s="179"/>
      <c r="AC110" s="179"/>
      <c r="AD110" s="179"/>
      <c r="AE110" s="179"/>
      <c r="AF110" s="179"/>
      <c r="AG110" s="179"/>
      <c r="AH110" s="179"/>
      <c r="AI110" s="179"/>
      <c r="AJ110" s="179"/>
      <c r="AK110" s="179"/>
      <c r="AL110" s="179"/>
      <c r="AM110" s="179"/>
      <c r="AN110" s="179"/>
      <c r="AO110" s="179"/>
      <c r="AP110" s="179"/>
      <c r="AQ110" s="180"/>
      <c r="AR110" s="180"/>
      <c r="AS110" s="180"/>
      <c r="AT110" s="180"/>
      <c r="AU110" s="180"/>
      <c r="AV110" s="180"/>
      <c r="AW110" s="180"/>
      <c r="AX110" s="180"/>
      <c r="AY110" s="180"/>
      <c r="AZ110" s="180"/>
      <c r="BA110" s="179"/>
      <c r="BB110" s="179"/>
      <c r="BC110" s="179"/>
      <c r="BD110" s="179"/>
      <c r="BE110" s="179"/>
      <c r="BF110" s="179"/>
      <c r="BG110" s="179"/>
      <c r="BH110" s="179"/>
      <c r="BI110" s="179"/>
      <c r="BJ110" s="179"/>
    </row>
    <row r="111" spans="1:67" ht="15" thickTop="1">
      <c r="A111" s="118"/>
      <c r="B111" s="118"/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0"/>
      <c r="AF111" s="110"/>
      <c r="AG111" s="110"/>
      <c r="AH111" s="110"/>
      <c r="AI111" s="110"/>
      <c r="AJ111" s="110"/>
      <c r="AK111" s="110"/>
      <c r="AL111" s="110"/>
      <c r="AM111" s="110"/>
      <c r="AN111" s="110"/>
      <c r="AO111" s="110"/>
      <c r="AP111" s="110"/>
      <c r="AQ111" s="181"/>
      <c r="AR111" s="181"/>
      <c r="AS111" s="181"/>
      <c r="AT111" s="181"/>
      <c r="AU111" s="181"/>
      <c r="AV111" s="181"/>
      <c r="AW111" s="181"/>
      <c r="AX111" s="181"/>
      <c r="AY111" s="181"/>
      <c r="AZ111" s="181"/>
      <c r="BA111" s="110"/>
      <c r="BB111" s="110"/>
      <c r="BC111" s="118"/>
      <c r="BD111" s="118"/>
      <c r="BE111" s="118"/>
      <c r="BF111" s="118"/>
      <c r="BG111" s="118"/>
      <c r="BH111" s="118"/>
      <c r="BI111" s="118"/>
      <c r="BJ111" s="118"/>
    </row>
    <row r="112" spans="1:67">
      <c r="A112" s="118"/>
      <c r="B112" s="118"/>
      <c r="C112" s="118"/>
      <c r="D112" s="118"/>
      <c r="E112" s="118"/>
      <c r="F112" s="118"/>
      <c r="G112" s="118"/>
      <c r="H112" s="118"/>
      <c r="I112" s="118"/>
      <c r="J112" s="118"/>
      <c r="K112" s="118"/>
      <c r="L112" s="118"/>
      <c r="M112" s="118"/>
      <c r="N112" s="118"/>
      <c r="O112" s="118"/>
      <c r="P112" s="118"/>
      <c r="Q112" s="118"/>
      <c r="R112" s="118"/>
      <c r="S112" s="118"/>
      <c r="T112" s="118"/>
      <c r="U112" s="110"/>
      <c r="V112" s="110"/>
      <c r="W112" s="110"/>
      <c r="X112" s="110"/>
      <c r="Y112" s="110"/>
      <c r="Z112" s="110"/>
      <c r="AA112" s="110"/>
      <c r="AB112" s="110"/>
      <c r="AC112" s="110"/>
      <c r="AD112" s="110"/>
      <c r="AE112" s="110"/>
      <c r="AF112" s="110"/>
      <c r="AG112" s="110"/>
      <c r="AH112" s="110"/>
      <c r="AI112" s="110"/>
      <c r="AJ112" s="110"/>
      <c r="AK112" s="110"/>
      <c r="AL112" s="110"/>
      <c r="AM112" s="110"/>
      <c r="AN112" s="110"/>
      <c r="AO112" s="110"/>
      <c r="AP112" s="110"/>
      <c r="AQ112" s="181"/>
      <c r="AR112" s="181"/>
      <c r="AS112" s="181"/>
      <c r="AT112" s="181"/>
      <c r="AU112" s="181"/>
      <c r="AV112" s="181"/>
      <c r="AW112" s="181"/>
      <c r="AX112" s="181"/>
      <c r="AY112" s="181"/>
      <c r="AZ112" s="181"/>
      <c r="BA112" s="110"/>
      <c r="BB112" s="110"/>
      <c r="BC112" s="118"/>
      <c r="BD112" s="118"/>
      <c r="BE112" s="118"/>
      <c r="BF112" s="118"/>
      <c r="BG112" s="118"/>
      <c r="BH112" s="118"/>
      <c r="BI112" s="118"/>
      <c r="BJ112" s="118"/>
    </row>
    <row r="113" spans="1:62">
      <c r="A113" s="118"/>
      <c r="B113" s="118"/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0"/>
      <c r="V113" s="110"/>
      <c r="W113" s="110"/>
      <c r="X113" s="110"/>
      <c r="Y113" s="110"/>
      <c r="Z113" s="110"/>
      <c r="AA113" s="110"/>
      <c r="AB113" s="110"/>
      <c r="AC113" s="110"/>
      <c r="AD113" s="110"/>
      <c r="AE113" s="110"/>
      <c r="AF113" s="110"/>
      <c r="AG113" s="110"/>
      <c r="AH113" s="110"/>
      <c r="AI113" s="110"/>
      <c r="AJ113" s="110"/>
      <c r="AK113" s="110"/>
      <c r="AL113" s="110"/>
      <c r="AM113" s="110"/>
      <c r="AN113" s="110"/>
      <c r="AO113" s="110"/>
      <c r="AP113" s="110"/>
      <c r="AQ113" s="181"/>
      <c r="AR113" s="181"/>
      <c r="AS113" s="181"/>
      <c r="AT113" s="181"/>
      <c r="AU113" s="181"/>
      <c r="AV113" s="181"/>
      <c r="AW113" s="181"/>
      <c r="AX113" s="181"/>
      <c r="AY113" s="181"/>
      <c r="AZ113" s="181"/>
      <c r="BA113" s="110"/>
      <c r="BB113" s="110"/>
      <c r="BC113" s="118"/>
      <c r="BD113" s="118"/>
      <c r="BE113" s="118"/>
      <c r="BF113" s="118"/>
      <c r="BG113" s="118"/>
      <c r="BH113" s="118"/>
      <c r="BI113" s="118"/>
      <c r="BJ113" s="118"/>
    </row>
    <row r="114" spans="1:62">
      <c r="A114" s="118"/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8"/>
      <c r="O114" s="118"/>
      <c r="P114" s="118"/>
      <c r="Q114" s="118"/>
      <c r="R114" s="118"/>
      <c r="S114" s="118"/>
      <c r="T114" s="118"/>
      <c r="U114" s="110"/>
      <c r="V114" s="110"/>
      <c r="W114" s="110"/>
      <c r="X114" s="110"/>
      <c r="Y114" s="110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110"/>
      <c r="AK114" s="110"/>
      <c r="AL114" s="110"/>
      <c r="AM114" s="110"/>
      <c r="AN114" s="110"/>
      <c r="AO114" s="110"/>
      <c r="AP114" s="110"/>
      <c r="AQ114" s="181"/>
      <c r="AR114" s="181"/>
      <c r="AS114" s="181"/>
      <c r="AT114" s="181"/>
      <c r="AU114" s="181"/>
      <c r="AV114" s="181"/>
      <c r="AW114" s="181"/>
      <c r="AX114" s="181"/>
      <c r="AY114" s="181"/>
      <c r="AZ114" s="181"/>
      <c r="BA114" s="110"/>
      <c r="BB114" s="110"/>
      <c r="BC114" s="118"/>
      <c r="BD114" s="118"/>
      <c r="BE114" s="118"/>
      <c r="BF114" s="118"/>
      <c r="BG114" s="118"/>
      <c r="BH114" s="118"/>
      <c r="BI114" s="118"/>
      <c r="BJ114" s="118"/>
    </row>
    <row r="115" spans="1:62">
      <c r="A115" s="118"/>
      <c r="B115" s="118"/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0"/>
      <c r="V115" s="110"/>
      <c r="W115" s="110"/>
      <c r="X115" s="110"/>
      <c r="Y115" s="110"/>
      <c r="Z115" s="110"/>
      <c r="AA115" s="110"/>
      <c r="AB115" s="110"/>
      <c r="AC115" s="110"/>
      <c r="AD115" s="110"/>
      <c r="AE115" s="110"/>
      <c r="AF115" s="110"/>
      <c r="AG115" s="110"/>
      <c r="AH115" s="110"/>
      <c r="AI115" s="110"/>
      <c r="AJ115" s="110"/>
      <c r="AK115" s="110"/>
      <c r="AL115" s="110"/>
      <c r="AM115" s="110"/>
      <c r="AN115" s="110"/>
      <c r="AO115" s="110"/>
      <c r="AP115" s="110"/>
      <c r="AQ115" s="181"/>
      <c r="AR115" s="181"/>
      <c r="AS115" s="181"/>
      <c r="AT115" s="181"/>
      <c r="AU115" s="181"/>
      <c r="AV115" s="181"/>
      <c r="AW115" s="181"/>
      <c r="AX115" s="181"/>
      <c r="AY115" s="181"/>
      <c r="AZ115" s="181"/>
      <c r="BA115" s="110"/>
      <c r="BB115" s="110"/>
      <c r="BC115" s="118"/>
      <c r="BD115" s="118"/>
      <c r="BE115" s="118"/>
      <c r="BF115" s="118"/>
      <c r="BG115" s="118"/>
      <c r="BH115" s="118"/>
      <c r="BI115" s="118"/>
      <c r="BJ115" s="118"/>
    </row>
    <row r="116" spans="1:62">
      <c r="A116" s="118"/>
      <c r="B116" s="118"/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0"/>
      <c r="V116" s="110"/>
      <c r="W116" s="110"/>
      <c r="X116" s="110"/>
      <c r="Y116" s="110"/>
      <c r="Z116" s="110"/>
      <c r="AA116" s="110"/>
      <c r="AB116" s="110"/>
      <c r="AC116" s="110"/>
      <c r="AD116" s="110"/>
      <c r="AE116" s="110"/>
      <c r="AF116" s="110"/>
      <c r="AG116" s="110"/>
      <c r="AH116" s="110"/>
      <c r="AI116" s="110"/>
      <c r="AJ116" s="110"/>
      <c r="AK116" s="110"/>
      <c r="AL116" s="110"/>
      <c r="AM116" s="110"/>
      <c r="AN116" s="110"/>
      <c r="AO116" s="110"/>
      <c r="AP116" s="110"/>
      <c r="AQ116" s="181"/>
      <c r="AR116" s="181"/>
      <c r="AS116" s="181"/>
      <c r="AT116" s="181"/>
      <c r="AU116" s="181"/>
      <c r="AV116" s="181"/>
      <c r="AW116" s="181"/>
      <c r="AX116" s="181"/>
      <c r="AY116" s="181"/>
      <c r="AZ116" s="181"/>
      <c r="BA116" s="110"/>
      <c r="BB116" s="110"/>
      <c r="BC116" s="118"/>
      <c r="BD116" s="118"/>
      <c r="BE116" s="118"/>
      <c r="BF116" s="118"/>
      <c r="BG116" s="118"/>
      <c r="BH116" s="118"/>
      <c r="BI116" s="118"/>
      <c r="BJ116" s="118"/>
    </row>
    <row r="117" spans="1:62">
      <c r="A117" s="118"/>
      <c r="B117" s="118"/>
      <c r="C117" s="118"/>
      <c r="D117" s="118"/>
      <c r="E117" s="118"/>
      <c r="F117" s="118"/>
      <c r="G117" s="118"/>
      <c r="H117" s="118"/>
      <c r="I117" s="118"/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118"/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0"/>
      <c r="AF117" s="110"/>
      <c r="AG117" s="110"/>
      <c r="AH117" s="110"/>
      <c r="AI117" s="110"/>
      <c r="AJ117" s="110"/>
      <c r="AK117" s="110"/>
      <c r="AL117" s="110"/>
      <c r="AM117" s="110"/>
      <c r="AN117" s="110"/>
      <c r="AO117" s="110"/>
      <c r="AP117" s="110"/>
      <c r="AQ117" s="181"/>
      <c r="AR117" s="181"/>
      <c r="AS117" s="181"/>
      <c r="AT117" s="181"/>
      <c r="AU117" s="181"/>
      <c r="AV117" s="181"/>
      <c r="AW117" s="181"/>
      <c r="AX117" s="181"/>
      <c r="AY117" s="181"/>
      <c r="AZ117" s="181"/>
      <c r="BA117" s="110"/>
      <c r="BB117" s="110"/>
      <c r="BC117" s="118"/>
      <c r="BD117" s="118"/>
      <c r="BE117" s="118"/>
      <c r="BF117" s="118"/>
      <c r="BG117" s="118"/>
      <c r="BH117" s="118"/>
      <c r="BI117" s="118"/>
      <c r="BJ117" s="118"/>
    </row>
    <row r="118" spans="1:62">
      <c r="A118" s="118"/>
      <c r="B118" s="118"/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0"/>
      <c r="V118" s="110"/>
      <c r="W118" s="110"/>
      <c r="X118" s="110"/>
      <c r="Y118" s="110"/>
      <c r="Z118" s="110"/>
      <c r="AA118" s="110"/>
      <c r="AB118" s="110"/>
      <c r="AC118" s="110"/>
      <c r="AD118" s="110"/>
      <c r="AE118" s="110"/>
      <c r="AF118" s="110"/>
      <c r="AG118" s="110"/>
      <c r="AH118" s="110"/>
      <c r="AI118" s="110"/>
      <c r="AJ118" s="110"/>
      <c r="AK118" s="110"/>
      <c r="AL118" s="110"/>
      <c r="AM118" s="110"/>
      <c r="AN118" s="110"/>
      <c r="AO118" s="110"/>
      <c r="AP118" s="110"/>
      <c r="AQ118" s="181"/>
      <c r="AR118" s="181"/>
      <c r="AS118" s="181"/>
      <c r="AT118" s="181"/>
      <c r="AU118" s="181"/>
      <c r="AV118" s="181"/>
      <c r="AW118" s="181"/>
      <c r="AX118" s="181"/>
      <c r="AY118" s="181"/>
      <c r="AZ118" s="181"/>
      <c r="BA118" s="110"/>
      <c r="BB118" s="110"/>
      <c r="BC118" s="118"/>
      <c r="BD118" s="118"/>
      <c r="BE118" s="118"/>
      <c r="BF118" s="118"/>
      <c r="BG118" s="118"/>
      <c r="BH118" s="118"/>
      <c r="BI118" s="118"/>
      <c r="BJ118" s="118"/>
    </row>
    <row r="119" spans="1:62">
      <c r="A119" s="118"/>
      <c r="B119" s="118"/>
      <c r="C119" s="118"/>
      <c r="D119" s="118"/>
      <c r="E119" s="118"/>
      <c r="F119" s="118"/>
      <c r="G119" s="118"/>
      <c r="H119" s="118"/>
      <c r="I119" s="118"/>
      <c r="J119" s="118"/>
      <c r="K119" s="118"/>
      <c r="L119" s="118"/>
      <c r="M119" s="118"/>
      <c r="N119" s="118"/>
      <c r="O119" s="118"/>
      <c r="P119" s="118"/>
      <c r="Q119" s="118"/>
      <c r="R119" s="118"/>
      <c r="S119" s="118"/>
      <c r="T119" s="118"/>
      <c r="U119" s="110"/>
      <c r="V119" s="110"/>
      <c r="W119" s="110"/>
      <c r="X119" s="110"/>
      <c r="Y119" s="110"/>
      <c r="Z119" s="110"/>
      <c r="AA119" s="110"/>
      <c r="AB119" s="110"/>
      <c r="AC119" s="110"/>
      <c r="AD119" s="110"/>
      <c r="AE119" s="110"/>
      <c r="AF119" s="110"/>
      <c r="AG119" s="110"/>
      <c r="AH119" s="110"/>
      <c r="AI119" s="110"/>
      <c r="AJ119" s="110"/>
      <c r="AK119" s="110"/>
      <c r="AL119" s="110"/>
      <c r="AM119" s="110"/>
      <c r="AN119" s="110"/>
      <c r="AO119" s="110"/>
      <c r="AP119" s="110"/>
      <c r="AQ119" s="181"/>
      <c r="AR119" s="181"/>
      <c r="AS119" s="181"/>
      <c r="AT119" s="181"/>
      <c r="AU119" s="181"/>
      <c r="AV119" s="181"/>
      <c r="AW119" s="181"/>
      <c r="AX119" s="181"/>
      <c r="AY119" s="181"/>
      <c r="AZ119" s="181"/>
      <c r="BA119" s="110"/>
      <c r="BB119" s="110"/>
      <c r="BC119" s="118"/>
      <c r="BD119" s="118"/>
      <c r="BE119" s="118"/>
      <c r="BF119" s="118"/>
      <c r="BG119" s="118"/>
      <c r="BH119" s="118"/>
      <c r="BI119" s="118"/>
      <c r="BJ119" s="118"/>
    </row>
    <row r="120" spans="1:62">
      <c r="A120" s="118"/>
      <c r="B120" s="118"/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0"/>
      <c r="V120" s="110"/>
      <c r="W120" s="110"/>
      <c r="X120" s="110"/>
      <c r="Y120" s="110"/>
      <c r="Z120" s="110"/>
      <c r="AA120" s="110"/>
      <c r="AB120" s="110"/>
      <c r="AC120" s="110"/>
      <c r="AD120" s="110"/>
      <c r="AE120" s="110"/>
      <c r="AF120" s="110"/>
      <c r="AG120" s="110"/>
      <c r="AH120" s="110"/>
      <c r="AI120" s="110"/>
      <c r="AJ120" s="110"/>
      <c r="AK120" s="110"/>
      <c r="AL120" s="110"/>
      <c r="AM120" s="110"/>
      <c r="AN120" s="110"/>
      <c r="AO120" s="110"/>
      <c r="AP120" s="110"/>
      <c r="AQ120" s="181"/>
      <c r="AR120" s="181"/>
      <c r="AS120" s="181"/>
      <c r="AT120" s="181"/>
      <c r="AU120" s="181"/>
      <c r="AV120" s="181"/>
      <c r="AW120" s="181"/>
      <c r="AX120" s="181"/>
      <c r="AY120" s="181"/>
      <c r="AZ120" s="181"/>
      <c r="BA120" s="110"/>
      <c r="BB120" s="110"/>
      <c r="BC120" s="118"/>
      <c r="BD120" s="118"/>
      <c r="BE120" s="118"/>
      <c r="BF120" s="118"/>
      <c r="BG120" s="118"/>
      <c r="BH120" s="118"/>
      <c r="BI120" s="118"/>
      <c r="BJ120" s="118"/>
    </row>
    <row r="121" spans="1:62">
      <c r="A121" s="118"/>
      <c r="B121" s="118"/>
      <c r="C121" s="118"/>
      <c r="D121" s="118"/>
      <c r="E121" s="118"/>
      <c r="F121" s="118"/>
      <c r="G121" s="118"/>
      <c r="H121" s="118"/>
      <c r="I121" s="118"/>
      <c r="J121" s="118"/>
      <c r="K121" s="118"/>
      <c r="L121" s="118"/>
      <c r="M121" s="118"/>
      <c r="N121" s="118"/>
      <c r="O121" s="118"/>
      <c r="P121" s="118"/>
      <c r="Q121" s="118"/>
      <c r="R121" s="118"/>
      <c r="S121" s="118"/>
      <c r="T121" s="118"/>
      <c r="U121" s="110"/>
      <c r="V121" s="110"/>
      <c r="W121" s="110"/>
      <c r="X121" s="110"/>
      <c r="Y121" s="110"/>
      <c r="Z121" s="110"/>
      <c r="AA121" s="110"/>
      <c r="AB121" s="110"/>
      <c r="AC121" s="110"/>
      <c r="AD121" s="110"/>
      <c r="AE121" s="110"/>
      <c r="AF121" s="110"/>
      <c r="AG121" s="110"/>
      <c r="AH121" s="110"/>
      <c r="AI121" s="110"/>
      <c r="AJ121" s="110"/>
      <c r="AK121" s="110"/>
      <c r="AL121" s="110"/>
      <c r="AM121" s="110"/>
      <c r="AN121" s="110"/>
      <c r="AO121" s="110"/>
      <c r="AP121" s="110"/>
      <c r="AQ121" s="181"/>
      <c r="AR121" s="181"/>
      <c r="AS121" s="181"/>
      <c r="AT121" s="181"/>
      <c r="AU121" s="181"/>
      <c r="AV121" s="181"/>
      <c r="AW121" s="181"/>
      <c r="AX121" s="181"/>
      <c r="AY121" s="181"/>
      <c r="AZ121" s="181"/>
      <c r="BA121" s="110"/>
      <c r="BB121" s="110"/>
      <c r="BC121" s="118"/>
      <c r="BD121" s="118"/>
      <c r="BE121" s="118"/>
      <c r="BF121" s="118"/>
      <c r="BG121" s="118"/>
      <c r="BH121" s="118"/>
      <c r="BI121" s="118"/>
      <c r="BJ121" s="118"/>
    </row>
    <row r="122" spans="1:62">
      <c r="A122" s="323" t="s">
        <v>294</v>
      </c>
      <c r="B122" s="323"/>
      <c r="C122" s="323"/>
      <c r="D122" s="323"/>
      <c r="E122" s="323"/>
      <c r="F122" s="323"/>
      <c r="G122" s="323"/>
      <c r="H122" s="323"/>
      <c r="I122" s="323"/>
      <c r="J122" s="323"/>
      <c r="K122" s="323"/>
      <c r="L122" s="323"/>
      <c r="M122" s="323"/>
      <c r="N122" s="323"/>
      <c r="O122" s="323"/>
      <c r="P122" s="323"/>
      <c r="Q122" s="323"/>
      <c r="R122" s="323"/>
      <c r="S122" s="323"/>
      <c r="T122" s="323"/>
      <c r="U122" s="323"/>
      <c r="V122" s="323"/>
      <c r="W122" s="323"/>
      <c r="X122" s="323"/>
      <c r="Y122" s="323"/>
      <c r="Z122" s="323"/>
      <c r="AA122" s="323"/>
      <c r="AB122" s="323"/>
      <c r="AC122" s="323"/>
      <c r="AD122" s="323"/>
      <c r="AE122" s="323"/>
      <c r="AF122" s="323"/>
      <c r="AG122" s="323"/>
      <c r="AH122" s="323"/>
      <c r="AI122" s="323"/>
      <c r="AJ122" s="323"/>
      <c r="AK122" s="323"/>
      <c r="AL122" s="323"/>
      <c r="AM122" s="323"/>
      <c r="AN122" s="323"/>
      <c r="AO122" s="323"/>
      <c r="AP122" s="323"/>
      <c r="AQ122" s="323"/>
      <c r="AR122" s="323"/>
      <c r="AS122" s="323"/>
      <c r="AT122" s="323"/>
      <c r="AU122" s="323"/>
      <c r="AV122" s="323"/>
      <c r="AW122" s="323"/>
      <c r="AX122" s="323"/>
      <c r="AY122" s="323"/>
      <c r="AZ122" s="323"/>
      <c r="BA122" s="323"/>
      <c r="BB122" s="323"/>
      <c r="BC122" s="323"/>
      <c r="BD122" s="323"/>
      <c r="BE122" s="323"/>
      <c r="BF122" s="323"/>
      <c r="BG122" s="323"/>
      <c r="BH122" s="323"/>
      <c r="BI122" s="323"/>
      <c r="BJ122" s="323"/>
    </row>
    <row r="123" spans="1:62">
      <c r="A123" s="119"/>
      <c r="B123" s="119"/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0"/>
      <c r="V123" s="154"/>
      <c r="W123" s="110"/>
      <c r="X123" s="110"/>
      <c r="Y123" s="110"/>
      <c r="Z123" s="110"/>
      <c r="AA123" s="110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10"/>
      <c r="AL123" s="110"/>
      <c r="AM123" s="110"/>
      <c r="AN123" s="110"/>
      <c r="AO123" s="110"/>
      <c r="AP123" s="110"/>
      <c r="AQ123" s="181"/>
      <c r="AR123" s="181"/>
      <c r="AS123" s="182"/>
      <c r="AT123" s="181"/>
      <c r="AU123" s="181"/>
      <c r="AV123" s="182"/>
      <c r="AW123" s="181"/>
      <c r="AX123" s="181"/>
      <c r="AY123" s="181"/>
      <c r="AZ123" s="181"/>
      <c r="BA123" s="110"/>
      <c r="BB123" s="110"/>
      <c r="BC123" s="119"/>
      <c r="BD123" s="119"/>
      <c r="BE123" s="119"/>
      <c r="BF123" s="119"/>
      <c r="BG123" s="119"/>
      <c r="BH123" s="119"/>
      <c r="BI123" s="324">
        <f>BI56+1</f>
        <v>9</v>
      </c>
      <c r="BJ123" s="324"/>
    </row>
  </sheetData>
  <mergeCells count="310">
    <mergeCell ref="BA109:BJ109"/>
    <mergeCell ref="A110:S110"/>
    <mergeCell ref="A122:BJ122"/>
    <mergeCell ref="BI123:BJ123"/>
    <mergeCell ref="A107:S107"/>
    <mergeCell ref="A109:S109"/>
    <mergeCell ref="T109:V109"/>
    <mergeCell ref="W109:AF109"/>
    <mergeCell ref="AG109:AP109"/>
    <mergeCell ref="AQ109:AZ109"/>
    <mergeCell ref="A106:S106"/>
    <mergeCell ref="T106:V106"/>
    <mergeCell ref="W106:AF106"/>
    <mergeCell ref="AG106:AP106"/>
    <mergeCell ref="AQ106:AZ106"/>
    <mergeCell ref="BA106:BJ106"/>
    <mergeCell ref="BA103:BJ103"/>
    <mergeCell ref="A104:S104"/>
    <mergeCell ref="T104:V104"/>
    <mergeCell ref="W104:AF104"/>
    <mergeCell ref="AG104:AP104"/>
    <mergeCell ref="AQ104:AZ104"/>
    <mergeCell ref="BA104:BJ104"/>
    <mergeCell ref="A101:S101"/>
    <mergeCell ref="A103:S103"/>
    <mergeCell ref="T103:V103"/>
    <mergeCell ref="W103:AF103"/>
    <mergeCell ref="AG103:AP103"/>
    <mergeCell ref="AQ103:AZ103"/>
    <mergeCell ref="A100:S100"/>
    <mergeCell ref="T100:V100"/>
    <mergeCell ref="W100:AF100"/>
    <mergeCell ref="AG100:AP100"/>
    <mergeCell ref="AQ100:AZ100"/>
    <mergeCell ref="BA100:BJ100"/>
    <mergeCell ref="A98:S98"/>
    <mergeCell ref="T98:V98"/>
    <mergeCell ref="W98:AF98"/>
    <mergeCell ref="AG98:AP98"/>
    <mergeCell ref="AQ98:AZ98"/>
    <mergeCell ref="BA98:BJ98"/>
    <mergeCell ref="A97:S97"/>
    <mergeCell ref="T97:V97"/>
    <mergeCell ref="W97:AF97"/>
    <mergeCell ref="AG97:AP97"/>
    <mergeCell ref="AQ97:AZ97"/>
    <mergeCell ref="BA97:BJ97"/>
    <mergeCell ref="A96:S96"/>
    <mergeCell ref="T96:V96"/>
    <mergeCell ref="W96:AF96"/>
    <mergeCell ref="AG96:AP96"/>
    <mergeCell ref="AQ96:AZ96"/>
    <mergeCell ref="BA96:BJ96"/>
    <mergeCell ref="A95:S95"/>
    <mergeCell ref="T95:V95"/>
    <mergeCell ref="W95:AF95"/>
    <mergeCell ref="AG95:AP95"/>
    <mergeCell ref="AQ95:AZ95"/>
    <mergeCell ref="BA95:BJ95"/>
    <mergeCell ref="BA92:BJ92"/>
    <mergeCell ref="A93:S93"/>
    <mergeCell ref="T93:V93"/>
    <mergeCell ref="W93:AF93"/>
    <mergeCell ref="AG93:AP93"/>
    <mergeCell ref="AQ93:AZ93"/>
    <mergeCell ref="BA93:BJ93"/>
    <mergeCell ref="A89:S89"/>
    <mergeCell ref="A92:S92"/>
    <mergeCell ref="T92:V92"/>
    <mergeCell ref="W92:AF92"/>
    <mergeCell ref="AG92:AP92"/>
    <mergeCell ref="AQ92:AZ92"/>
    <mergeCell ref="A88:S88"/>
    <mergeCell ref="T88:V88"/>
    <mergeCell ref="W88:AF88"/>
    <mergeCell ref="AG88:AP88"/>
    <mergeCell ref="AQ88:AZ88"/>
    <mergeCell ref="BA88:BJ88"/>
    <mergeCell ref="A86:S86"/>
    <mergeCell ref="T86:V86"/>
    <mergeCell ref="W86:AF86"/>
    <mergeCell ref="AG86:AP86"/>
    <mergeCell ref="AQ86:AZ86"/>
    <mergeCell ref="BA86:BJ86"/>
    <mergeCell ref="A85:S85"/>
    <mergeCell ref="T85:V85"/>
    <mergeCell ref="W85:AF85"/>
    <mergeCell ref="AG85:AP85"/>
    <mergeCell ref="AQ85:AZ85"/>
    <mergeCell ref="BA85:BJ85"/>
    <mergeCell ref="AQ83:AZ83"/>
    <mergeCell ref="BA83:BJ83"/>
    <mergeCell ref="A84:S84"/>
    <mergeCell ref="T84:V84"/>
    <mergeCell ref="W84:AF84"/>
    <mergeCell ref="AG84:AP84"/>
    <mergeCell ref="AQ84:AZ84"/>
    <mergeCell ref="BA84:BJ84"/>
    <mergeCell ref="A82:S82"/>
    <mergeCell ref="T82:V82"/>
    <mergeCell ref="A83:S83"/>
    <mergeCell ref="T83:V83"/>
    <mergeCell ref="W83:AF83"/>
    <mergeCell ref="AG83:AP83"/>
    <mergeCell ref="A81:S81"/>
    <mergeCell ref="T81:V81"/>
    <mergeCell ref="W81:AF81"/>
    <mergeCell ref="AG81:AP81"/>
    <mergeCell ref="AQ81:AZ81"/>
    <mergeCell ref="BA81:BJ81"/>
    <mergeCell ref="A80:S80"/>
    <mergeCell ref="T80:V80"/>
    <mergeCell ref="W80:AF80"/>
    <mergeCell ref="AG80:AP80"/>
    <mergeCell ref="AQ80:AZ80"/>
    <mergeCell ref="BA80:BJ80"/>
    <mergeCell ref="A79:S79"/>
    <mergeCell ref="T79:V79"/>
    <mergeCell ref="W79:AF79"/>
    <mergeCell ref="AG79:AP79"/>
    <mergeCell ref="AQ79:AZ79"/>
    <mergeCell ref="BA79:BJ79"/>
    <mergeCell ref="BA77:BJ77"/>
    <mergeCell ref="A78:S78"/>
    <mergeCell ref="T78:V78"/>
    <mergeCell ref="W78:AF78"/>
    <mergeCell ref="AG78:AP78"/>
    <mergeCell ref="AQ78:AZ78"/>
    <mergeCell ref="BA78:BJ78"/>
    <mergeCell ref="A76:S76"/>
    <mergeCell ref="AQ76:AZ76"/>
    <mergeCell ref="A77:S77"/>
    <mergeCell ref="T77:V77"/>
    <mergeCell ref="W77:AF77"/>
    <mergeCell ref="AG77:AP77"/>
    <mergeCell ref="AQ77:AZ77"/>
    <mergeCell ref="A75:S75"/>
    <mergeCell ref="T75:V75"/>
    <mergeCell ref="W75:AF75"/>
    <mergeCell ref="AG75:AP75"/>
    <mergeCell ref="AQ75:AZ75"/>
    <mergeCell ref="BA75:BJ75"/>
    <mergeCell ref="BA73:BJ73"/>
    <mergeCell ref="A74:S74"/>
    <mergeCell ref="T74:V74"/>
    <mergeCell ref="W74:AF74"/>
    <mergeCell ref="AG74:AP74"/>
    <mergeCell ref="AQ74:AZ74"/>
    <mergeCell ref="BA74:BJ74"/>
    <mergeCell ref="A72:S72"/>
    <mergeCell ref="A73:S73"/>
    <mergeCell ref="T73:V73"/>
    <mergeCell ref="W73:AF73"/>
    <mergeCell ref="AG73:AP73"/>
    <mergeCell ref="AQ73:AZ73"/>
    <mergeCell ref="A71:S71"/>
    <mergeCell ref="T71:V71"/>
    <mergeCell ref="W71:AF71"/>
    <mergeCell ref="AG71:AP71"/>
    <mergeCell ref="AQ71:AZ71"/>
    <mergeCell ref="BA71:BJ71"/>
    <mergeCell ref="A68:S68"/>
    <mergeCell ref="T68:V68"/>
    <mergeCell ref="W68:AF68"/>
    <mergeCell ref="AG68:AP68"/>
    <mergeCell ref="AQ68:AZ68"/>
    <mergeCell ref="BA68:BJ68"/>
    <mergeCell ref="A66:S67"/>
    <mergeCell ref="T66:V67"/>
    <mergeCell ref="W66:AP66"/>
    <mergeCell ref="AQ66:BJ66"/>
    <mergeCell ref="W67:AP67"/>
    <mergeCell ref="AQ67:BJ67"/>
    <mergeCell ref="BA41:BJ41"/>
    <mergeCell ref="A42:S42"/>
    <mergeCell ref="A55:BJ55"/>
    <mergeCell ref="BI56:BJ56"/>
    <mergeCell ref="A59:BJ59"/>
    <mergeCell ref="A60:BJ60"/>
    <mergeCell ref="A40:S40"/>
    <mergeCell ref="A41:S41"/>
    <mergeCell ref="T41:V41"/>
    <mergeCell ref="W41:AF41"/>
    <mergeCell ref="AG41:AP41"/>
    <mergeCell ref="AQ41:AZ41"/>
    <mergeCell ref="A39:S39"/>
    <mergeCell ref="T39:V39"/>
    <mergeCell ref="W39:AF39"/>
    <mergeCell ref="AG39:AP39"/>
    <mergeCell ref="AQ39:AZ39"/>
    <mergeCell ref="BA39:BJ39"/>
    <mergeCell ref="A38:S38"/>
    <mergeCell ref="T38:V38"/>
    <mergeCell ref="W38:AF38"/>
    <mergeCell ref="AG38:AP38"/>
    <mergeCell ref="AQ38:AZ38"/>
    <mergeCell ref="BA38:BJ38"/>
    <mergeCell ref="W35:AF35"/>
    <mergeCell ref="AG35:AP35"/>
    <mergeCell ref="AQ35:AZ35"/>
    <mergeCell ref="BA35:BJ35"/>
    <mergeCell ref="A37:S37"/>
    <mergeCell ref="T37:V37"/>
    <mergeCell ref="W37:AF37"/>
    <mergeCell ref="AG37:AP37"/>
    <mergeCell ref="AQ37:AZ37"/>
    <mergeCell ref="BA37:BJ37"/>
    <mergeCell ref="A33:S33"/>
    <mergeCell ref="T33:V33"/>
    <mergeCell ref="W33:AF33"/>
    <mergeCell ref="AG33:AP33"/>
    <mergeCell ref="AQ33:AZ33"/>
    <mergeCell ref="BA33:BJ33"/>
    <mergeCell ref="A32:S32"/>
    <mergeCell ref="T32:V32"/>
    <mergeCell ref="W32:AF32"/>
    <mergeCell ref="AG32:AP32"/>
    <mergeCell ref="AQ32:AZ32"/>
    <mergeCell ref="BA32:BJ32"/>
    <mergeCell ref="AQ30:AZ30"/>
    <mergeCell ref="BA30:BJ30"/>
    <mergeCell ref="A31:S31"/>
    <mergeCell ref="T31:V31"/>
    <mergeCell ref="W31:AF31"/>
    <mergeCell ref="AG31:AP31"/>
    <mergeCell ref="AQ31:AZ31"/>
    <mergeCell ref="BA31:BJ31"/>
    <mergeCell ref="A27:S27"/>
    <mergeCell ref="A28:S28"/>
    <mergeCell ref="A30:S30"/>
    <mergeCell ref="T30:V30"/>
    <mergeCell ref="W30:AF30"/>
    <mergeCell ref="AG30:AP30"/>
    <mergeCell ref="A26:S26"/>
    <mergeCell ref="T26:V26"/>
    <mergeCell ref="W26:AF26"/>
    <mergeCell ref="AG26:AP26"/>
    <mergeCell ref="AQ26:AZ26"/>
    <mergeCell ref="BA26:BJ26"/>
    <mergeCell ref="A24:S24"/>
    <mergeCell ref="T24:V24"/>
    <mergeCell ref="W24:AF24"/>
    <mergeCell ref="AG24:AP24"/>
    <mergeCell ref="AQ24:AZ24"/>
    <mergeCell ref="BA24:BJ24"/>
    <mergeCell ref="A23:S23"/>
    <mergeCell ref="T23:V23"/>
    <mergeCell ref="W23:AF23"/>
    <mergeCell ref="AG23:AP23"/>
    <mergeCell ref="AQ23:AZ23"/>
    <mergeCell ref="BA23:BJ23"/>
    <mergeCell ref="A22:S22"/>
    <mergeCell ref="T22:V22"/>
    <mergeCell ref="W22:AF22"/>
    <mergeCell ref="AG22:AP22"/>
    <mergeCell ref="AQ22:AZ22"/>
    <mergeCell ref="BA22:BJ22"/>
    <mergeCell ref="A21:S21"/>
    <mergeCell ref="T21:V21"/>
    <mergeCell ref="W21:AF21"/>
    <mergeCell ref="AG21:AP21"/>
    <mergeCell ref="AQ21:AZ21"/>
    <mergeCell ref="BA21:BJ21"/>
    <mergeCell ref="A19:S19"/>
    <mergeCell ref="T19:V19"/>
    <mergeCell ref="AG19:AP19"/>
    <mergeCell ref="BA19:BJ19"/>
    <mergeCell ref="A20:S20"/>
    <mergeCell ref="T20:V20"/>
    <mergeCell ref="W20:AF20"/>
    <mergeCell ref="AG20:AP20"/>
    <mergeCell ref="AQ20:AZ20"/>
    <mergeCell ref="BA20:BJ20"/>
    <mergeCell ref="A18:S18"/>
    <mergeCell ref="T18:V18"/>
    <mergeCell ref="W18:AF18"/>
    <mergeCell ref="AG18:AP18"/>
    <mergeCell ref="AQ18:AZ18"/>
    <mergeCell ref="BA18:BJ18"/>
    <mergeCell ref="BA16:BJ16"/>
    <mergeCell ref="A17:S17"/>
    <mergeCell ref="T17:V17"/>
    <mergeCell ref="W17:AF17"/>
    <mergeCell ref="AG17:AP17"/>
    <mergeCell ref="AQ17:AZ17"/>
    <mergeCell ref="BA17:BJ17"/>
    <mergeCell ref="T13:V13"/>
    <mergeCell ref="W13:AF13"/>
    <mergeCell ref="AG13:AP13"/>
    <mergeCell ref="AQ13:AZ13"/>
    <mergeCell ref="BA13:BJ13"/>
    <mergeCell ref="A16:S16"/>
    <mergeCell ref="T16:V16"/>
    <mergeCell ref="W16:AF16"/>
    <mergeCell ref="AG16:AP16"/>
    <mergeCell ref="AQ16:AZ16"/>
    <mergeCell ref="A10:S10"/>
    <mergeCell ref="T10:V10"/>
    <mergeCell ref="W10:AF10"/>
    <mergeCell ref="AG10:AP10"/>
    <mergeCell ref="AQ10:AZ10"/>
    <mergeCell ref="BA10:BJ10"/>
    <mergeCell ref="A2:BJ2"/>
    <mergeCell ref="A3:BJ3"/>
    <mergeCell ref="A8:S9"/>
    <mergeCell ref="T8:V9"/>
    <mergeCell ref="W8:AP8"/>
    <mergeCell ref="AQ8:BJ8"/>
    <mergeCell ref="W9:AP9"/>
    <mergeCell ref="AQ9:BJ9"/>
  </mergeCells>
  <pageMargins left="0.98425196850393704" right="0" top="0.59055118110236227" bottom="0.31496062992125984" header="0.31496062992125984" footer="0.31496062992125984"/>
  <pageSetup scale="83" orientation="portrait" r:id="rId1"/>
  <rowBreaks count="1" manualBreakCount="1">
    <brk id="57" max="6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2"/>
  <sheetViews>
    <sheetView workbookViewId="0"/>
  </sheetViews>
  <sheetFormatPr defaultRowHeight="12.85"/>
  <cols>
    <col min="1" max="1" width="110" customWidth="1"/>
    <col min="2" max="2" width="18.625" bestFit="1" customWidth="1"/>
    <col min="3" max="3" width="13.75" bestFit="1" customWidth="1"/>
    <col min="4" max="4" width="14.625" bestFit="1" customWidth="1"/>
    <col min="5" max="5" width="17.75" bestFit="1" customWidth="1"/>
    <col min="6" max="6" width="8.875" bestFit="1" customWidth="1"/>
    <col min="7" max="7" width="15.75" bestFit="1" customWidth="1"/>
  </cols>
  <sheetData>
    <row r="1" spans="1:7" ht="13.55">
      <c r="A1" s="17" t="s">
        <v>51</v>
      </c>
      <c r="B1" s="17" t="s">
        <v>52</v>
      </c>
      <c r="C1" s="17" t="s">
        <v>53</v>
      </c>
      <c r="D1" s="17" t="s">
        <v>54</v>
      </c>
      <c r="E1" s="17" t="s">
        <v>55</v>
      </c>
      <c r="F1" s="17" t="s">
        <v>54</v>
      </c>
      <c r="G1" s="18" t="s">
        <v>56</v>
      </c>
    </row>
    <row r="2" spans="1:7" ht="14.3">
      <c r="A2" s="19"/>
      <c r="B2" s="9"/>
      <c r="C2" s="9"/>
      <c r="D2" s="9"/>
      <c r="E2" s="9"/>
      <c r="F2" s="9"/>
      <c r="G2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118"/>
  <sheetViews>
    <sheetView workbookViewId="0">
      <selection activeCell="E4" sqref="E4"/>
    </sheetView>
  </sheetViews>
  <sheetFormatPr defaultColWidth="9.125" defaultRowHeight="13.55"/>
  <cols>
    <col min="1" max="1" width="59.375" style="24" customWidth="1"/>
    <col min="2" max="3" width="9.125" style="24"/>
    <col min="4" max="5" width="20.875" style="189" customWidth="1"/>
    <col min="6" max="7" width="12.625" style="24" bestFit="1" customWidth="1"/>
    <col min="8" max="16384" width="9.125" style="24"/>
  </cols>
  <sheetData>
    <row r="1" spans="1:7">
      <c r="A1" s="275" t="s">
        <v>126</v>
      </c>
      <c r="B1" s="275"/>
      <c r="C1" s="275"/>
      <c r="D1" s="275"/>
      <c r="E1" s="275"/>
    </row>
    <row r="2" spans="1:7" ht="16.399999999999999" customHeight="1">
      <c r="A2" s="39"/>
      <c r="B2" s="39"/>
      <c r="C2" s="39"/>
      <c r="D2" s="184"/>
      <c r="E2" s="190" t="s">
        <v>184</v>
      </c>
    </row>
    <row r="3" spans="1:7" ht="27.1" customHeight="1">
      <c r="A3" s="25" t="s">
        <v>60</v>
      </c>
      <c r="B3" s="26" t="s">
        <v>10</v>
      </c>
      <c r="C3" s="26" t="s">
        <v>139</v>
      </c>
      <c r="D3" s="185" t="s">
        <v>125</v>
      </c>
      <c r="E3" s="191" t="s">
        <v>11</v>
      </c>
    </row>
    <row r="4" spans="1:7">
      <c r="A4" s="55" t="s">
        <v>76</v>
      </c>
      <c r="B4" s="26">
        <v>100</v>
      </c>
      <c r="C4" s="61"/>
      <c r="D4" s="186">
        <f>D5+D8+D12+D21+D24</f>
        <v>6790705858.7129993</v>
      </c>
      <c r="E4" s="186">
        <f>E5+E8+E12+E21+E24</f>
        <v>9180555940.4590015</v>
      </c>
      <c r="F4" s="193">
        <f>D4-'T2-3'!V11</f>
        <v>0</v>
      </c>
      <c r="G4" s="193">
        <f>E4-'T2-3'!AF11</f>
        <v>0</v>
      </c>
    </row>
    <row r="5" spans="1:7">
      <c r="A5" s="56" t="s">
        <v>77</v>
      </c>
      <c r="B5" s="26">
        <v>110</v>
      </c>
      <c r="C5" s="61"/>
      <c r="D5" s="186">
        <f>D6+D7</f>
        <v>3194491163.9219999</v>
      </c>
      <c r="E5" s="186">
        <f>E6+E7</f>
        <v>3595756092.5760002</v>
      </c>
    </row>
    <row r="6" spans="1:7" ht="14.3">
      <c r="A6" s="57" t="s">
        <v>78</v>
      </c>
      <c r="B6" s="31">
        <v>111</v>
      </c>
      <c r="C6" s="62"/>
      <c r="D6" s="63">
        <f>SUMIFS('T2-3'!$BK:$BK,'T2-3'!$BJ:$BJ,BCDKT!B6)</f>
        <v>202091163.92199999</v>
      </c>
      <c r="E6" s="63">
        <f>SUMIFS('T2-3'!$BL:$BL,'T2-3'!$BJ:$BJ,BCDKT!B6)</f>
        <v>195720950.56600001</v>
      </c>
    </row>
    <row r="7" spans="1:7" ht="16.399999999999999" customHeight="1">
      <c r="A7" s="57" t="s">
        <v>79</v>
      </c>
      <c r="B7" s="31">
        <v>112</v>
      </c>
      <c r="C7" s="62"/>
      <c r="D7" s="63">
        <f>SUMIFS('T2-3'!$BK:$BK,'T2-3'!$BJ:$BJ,BCDKT!B7)</f>
        <v>2992400000</v>
      </c>
      <c r="E7" s="63">
        <f>SUMIFS('T2-3'!$BL:$BL,'T2-3'!$BJ:$BJ,BCDKT!B7)</f>
        <v>3400035142.0100002</v>
      </c>
    </row>
    <row r="8" spans="1:7" ht="16.399999999999999" customHeight="1">
      <c r="A8" s="56" t="s">
        <v>149</v>
      </c>
      <c r="B8" s="26">
        <v>120</v>
      </c>
      <c r="C8" s="62"/>
      <c r="D8" s="186">
        <f>SUM(D9:D11)</f>
        <v>1416202684.0829999</v>
      </c>
      <c r="E8" s="186">
        <f>SUM(E9:E11)</f>
        <v>3717598214.0830002</v>
      </c>
    </row>
    <row r="9" spans="1:7" ht="14.3">
      <c r="A9" s="57" t="s">
        <v>150</v>
      </c>
      <c r="B9" s="31">
        <v>121</v>
      </c>
      <c r="C9" s="62"/>
      <c r="D9" s="63">
        <f>SUMIFS('T2-3'!$BK:$BK,'T2-3'!$BJ:$BJ,BCDKT!B9)</f>
        <v>0</v>
      </c>
      <c r="E9" s="63">
        <f>SUMIFS('T2-3'!$BL:$BL,'T2-3'!$BJ:$BJ,BCDKT!B9)</f>
        <v>0</v>
      </c>
    </row>
    <row r="10" spans="1:7" ht="14.3">
      <c r="A10" s="57" t="s">
        <v>185</v>
      </c>
      <c r="B10" s="31">
        <v>122</v>
      </c>
      <c r="C10" s="62"/>
      <c r="D10" s="63">
        <f>SUMIFS('T2-3'!$BK:$BK,'T2-3'!$BJ:$BJ,BCDKT!B10)</f>
        <v>0</v>
      </c>
      <c r="E10" s="63">
        <f>SUMIFS('T2-3'!$BL:$BL,'T2-3'!$BJ:$BJ,BCDKT!B10)</f>
        <v>0</v>
      </c>
    </row>
    <row r="11" spans="1:7" ht="14.3">
      <c r="A11" s="72" t="s">
        <v>151</v>
      </c>
      <c r="B11" s="31">
        <v>123</v>
      </c>
      <c r="C11" s="62"/>
      <c r="D11" s="63">
        <f>SUMIFS('T2-3'!$BK:$BK,'T2-3'!$BJ:$BJ,BCDKT!B11)</f>
        <v>1416202684.0829999</v>
      </c>
      <c r="E11" s="63">
        <f>SUMIFS('T2-3'!$BL:$BL,'T2-3'!$BJ:$BJ,BCDKT!B11)</f>
        <v>3717598214.0830002</v>
      </c>
    </row>
    <row r="12" spans="1:7" ht="14.3">
      <c r="A12" s="56" t="s">
        <v>1</v>
      </c>
      <c r="B12" s="26">
        <v>130</v>
      </c>
      <c r="C12" s="62"/>
      <c r="D12" s="186">
        <f>SUM(D13:D20)</f>
        <v>992651909.21799994</v>
      </c>
      <c r="E12" s="186">
        <f>SUM(E13:E20)</f>
        <v>928165338.00400007</v>
      </c>
    </row>
    <row r="13" spans="1:7" ht="14.3" customHeight="1">
      <c r="A13" s="57" t="s">
        <v>152</v>
      </c>
      <c r="B13" s="31">
        <v>131</v>
      </c>
      <c r="C13" s="62"/>
      <c r="D13" s="63">
        <f>SUMIFS('T2-3'!$BK:$BK,'T2-3'!$BJ:$BJ,BCDKT!B13)</f>
        <v>704592285.56599998</v>
      </c>
      <c r="E13" s="63">
        <f>SUMIFS('T2-3'!$BL:$BL,'T2-3'!$BJ:$BJ,BCDKT!B13)</f>
        <v>774327648.73300004</v>
      </c>
    </row>
    <row r="14" spans="1:7" ht="14.3" customHeight="1">
      <c r="A14" s="57" t="s">
        <v>153</v>
      </c>
      <c r="B14" s="31">
        <v>132</v>
      </c>
      <c r="C14" s="62"/>
      <c r="D14" s="63">
        <f>SUMIFS('T2-3'!$BK:$BK,'T2-3'!$BJ:$BJ,BCDKT!B14)</f>
        <v>234227143.308</v>
      </c>
      <c r="E14" s="63">
        <f>SUMIFS('T2-3'!$BL:$BL,'T2-3'!$BJ:$BJ,BCDKT!B14)</f>
        <v>85448322.725999996</v>
      </c>
    </row>
    <row r="15" spans="1:7" ht="14.3" customHeight="1">
      <c r="A15" s="57" t="s">
        <v>154</v>
      </c>
      <c r="B15" s="31">
        <v>133</v>
      </c>
      <c r="C15" s="62"/>
      <c r="D15" s="63">
        <f>SUMIFS('T2-3'!$BK:$BK,'T2-3'!$BJ:$BJ,BCDKT!B15)</f>
        <v>0</v>
      </c>
      <c r="E15" s="63">
        <f>SUMIFS('T2-3'!$BL:$BL,'T2-3'!$BJ:$BJ,BCDKT!B15)</f>
        <v>0</v>
      </c>
    </row>
    <row r="16" spans="1:7" ht="14.3">
      <c r="A16" s="57" t="s">
        <v>155</v>
      </c>
      <c r="B16" s="31">
        <v>134</v>
      </c>
      <c r="C16" s="62"/>
      <c r="D16" s="63">
        <f>SUMIFS('T2-3'!$BK:$BK,'T2-3'!$BJ:$BJ,BCDKT!B16)</f>
        <v>0</v>
      </c>
      <c r="E16" s="63">
        <f>SUMIFS('T2-3'!$BL:$BL,'T2-3'!$BJ:$BJ,BCDKT!B16)</f>
        <v>0</v>
      </c>
    </row>
    <row r="17" spans="1:7" ht="14.3">
      <c r="A17" s="57" t="s">
        <v>156</v>
      </c>
      <c r="B17" s="31">
        <v>135</v>
      </c>
      <c r="C17" s="62"/>
      <c r="D17" s="63">
        <f>SUMIFS('T2-3'!$BK:$BK,'T2-3'!$BJ:$BJ,BCDKT!B17)</f>
        <v>0</v>
      </c>
      <c r="E17" s="63">
        <f>SUMIFS('T2-3'!$BL:$BL,'T2-3'!$BJ:$BJ,BCDKT!B17)</f>
        <v>0</v>
      </c>
    </row>
    <row r="18" spans="1:7" ht="14.3" customHeight="1">
      <c r="A18" s="57" t="s">
        <v>157</v>
      </c>
      <c r="B18" s="31">
        <v>136</v>
      </c>
      <c r="C18" s="62"/>
      <c r="D18" s="63">
        <f>SUMIFS('T2-3'!$BK:$BK,'T2-3'!$BJ:$BJ,BCDKT!B18)</f>
        <v>54729785.887999997</v>
      </c>
      <c r="E18" s="63">
        <f>SUMIFS('T2-3'!$BL:$BL,'T2-3'!$BJ:$BJ,BCDKT!B18)</f>
        <v>69861245.465000004</v>
      </c>
    </row>
    <row r="19" spans="1:7" ht="14.3" customHeight="1">
      <c r="A19" s="57" t="s">
        <v>186</v>
      </c>
      <c r="B19" s="31">
        <v>137</v>
      </c>
      <c r="C19" s="62"/>
      <c r="D19" s="63">
        <f>SUMIFS('T2-3'!$BK:$BK,'T2-3'!$BJ:$BJ,BCDKT!B19)</f>
        <v>-1961704.4269999999</v>
      </c>
      <c r="E19" s="63">
        <f>SUMIFS('T2-3'!$BL:$BL,'T2-3'!$BJ:$BJ,BCDKT!B19)</f>
        <v>-2063747.655</v>
      </c>
    </row>
    <row r="20" spans="1:7" ht="14.3" customHeight="1">
      <c r="A20" s="57" t="s">
        <v>158</v>
      </c>
      <c r="B20" s="31">
        <v>139</v>
      </c>
      <c r="C20" s="62"/>
      <c r="D20" s="63">
        <f>SUMIFS('T2-3'!$BK:$BK,'T2-3'!$BJ:$BJ,BCDKT!B20)</f>
        <v>1064398.8829999999</v>
      </c>
      <c r="E20" s="63">
        <f>SUMIFS('T2-3'!$BL:$BL,'T2-3'!$BJ:$BJ,BCDKT!B20)</f>
        <v>591868.73499999999</v>
      </c>
    </row>
    <row r="21" spans="1:7" ht="14.3" customHeight="1">
      <c r="A21" s="56" t="s">
        <v>2</v>
      </c>
      <c r="B21" s="26">
        <v>140</v>
      </c>
      <c r="C21" s="62"/>
      <c r="D21" s="186">
        <f>SUM(D22:D23)</f>
        <v>1138963439.0699999</v>
      </c>
      <c r="E21" s="186">
        <f>SUM(E22:E23)</f>
        <v>912218130.61699998</v>
      </c>
    </row>
    <row r="22" spans="1:7" ht="14.3" customHeight="1">
      <c r="A22" s="57" t="s">
        <v>80</v>
      </c>
      <c r="B22" s="31">
        <v>141</v>
      </c>
      <c r="C22" s="62"/>
      <c r="D22" s="63">
        <f>SUMIFS('T2-3'!$BK:$BK,'T2-3'!$BJ:$BJ,BCDKT!B22)</f>
        <v>1174042727.905</v>
      </c>
      <c r="E22" s="63">
        <f>SUMIFS('T2-3'!$BL:$BL,'T2-3'!$BJ:$BJ,BCDKT!B22)</f>
        <v>934536316.78600001</v>
      </c>
    </row>
    <row r="23" spans="1:7" ht="14.3">
      <c r="A23" s="57" t="s">
        <v>81</v>
      </c>
      <c r="B23" s="31">
        <v>149</v>
      </c>
      <c r="C23" s="62"/>
      <c r="D23" s="63">
        <f>SUMIFS('T2-3'!$BK:$BK,'T2-3'!$BJ:$BJ,BCDKT!B23)</f>
        <v>-35079288.835000001</v>
      </c>
      <c r="E23" s="63">
        <f>SUMIFS('T2-3'!$BL:$BL,'T2-3'!$BJ:$BJ,BCDKT!B23)</f>
        <v>-22318186.169</v>
      </c>
    </row>
    <row r="24" spans="1:7">
      <c r="A24" s="56" t="s">
        <v>3</v>
      </c>
      <c r="B24" s="26">
        <v>150</v>
      </c>
      <c r="C24" s="61"/>
      <c r="D24" s="186">
        <f>SUM(D25:D29)</f>
        <v>48396662.420000002</v>
      </c>
      <c r="E24" s="186">
        <f>SUM(E25:E29)</f>
        <v>26818165.179000001</v>
      </c>
    </row>
    <row r="25" spans="1:7" ht="14.3">
      <c r="A25" s="57" t="s">
        <v>159</v>
      </c>
      <c r="B25" s="31">
        <v>151</v>
      </c>
      <c r="C25" s="62"/>
      <c r="D25" s="63">
        <f>SUMIFS('T2-3'!$BK:$BK,'T2-3'!$BJ:$BJ,BCDKT!B25)</f>
        <v>34222001.696000002</v>
      </c>
      <c r="E25" s="63">
        <f>SUMIFS('T2-3'!$BL:$BL,'T2-3'!$BJ:$BJ,BCDKT!B25)</f>
        <v>15453879.02</v>
      </c>
    </row>
    <row r="26" spans="1:7" ht="14.3">
      <c r="A26" s="57" t="s">
        <v>160</v>
      </c>
      <c r="B26" s="31">
        <v>152</v>
      </c>
      <c r="C26" s="62"/>
      <c r="D26" s="63">
        <f>SUMIFS('T2-3'!$BK:$BK,'T2-3'!$BJ:$BJ,BCDKT!B26)</f>
        <v>13048244.147</v>
      </c>
      <c r="E26" s="63">
        <f>SUMIFS('T2-3'!$BL:$BL,'T2-3'!$BJ:$BJ,BCDKT!B26)</f>
        <v>9243377.9330000002</v>
      </c>
    </row>
    <row r="27" spans="1:7" ht="14.3">
      <c r="A27" s="57" t="s">
        <v>161</v>
      </c>
      <c r="B27" s="31">
        <v>153</v>
      </c>
      <c r="C27" s="62"/>
      <c r="D27" s="63">
        <f>SUMIFS('T2-3'!$BK:$BK,'T2-3'!$BJ:$BJ,BCDKT!B27)</f>
        <v>1126416.577</v>
      </c>
      <c r="E27" s="63">
        <f>SUMIFS('T2-3'!$BL:$BL,'T2-3'!$BJ:$BJ,BCDKT!B27)</f>
        <v>2120908.2259999998</v>
      </c>
    </row>
    <row r="28" spans="1:7" ht="14.3">
      <c r="A28" s="57" t="s">
        <v>162</v>
      </c>
      <c r="B28" s="31">
        <v>154</v>
      </c>
      <c r="C28" s="62"/>
      <c r="D28" s="63">
        <f>SUMIFS('T2-3'!$BK:$BK,'T2-3'!$BJ:$BJ,BCDKT!B28)</f>
        <v>0</v>
      </c>
      <c r="E28" s="63">
        <f>SUMIFS('T2-3'!$BL:$BL,'T2-3'!$BJ:$BJ,BCDKT!B28)</f>
        <v>0</v>
      </c>
    </row>
    <row r="29" spans="1:7" ht="14.3">
      <c r="A29" s="57" t="s">
        <v>163</v>
      </c>
      <c r="B29" s="31">
        <v>155</v>
      </c>
      <c r="C29" s="62"/>
      <c r="D29" s="63">
        <f>SUMIFS('T2-3'!$BK:$BK,'T2-3'!$BJ:$BJ,BCDKT!B29)</f>
        <v>0</v>
      </c>
      <c r="E29" s="63">
        <f>SUMIFS('T2-3'!$BL:$BL,'T2-3'!$BJ:$BJ,BCDKT!B29)</f>
        <v>0</v>
      </c>
    </row>
    <row r="30" spans="1:7" ht="14.3" customHeight="1">
      <c r="A30" s="56" t="s">
        <v>82</v>
      </c>
      <c r="B30" s="26">
        <v>200</v>
      </c>
      <c r="C30" s="62"/>
      <c r="D30" s="186">
        <f>D31+D39+D49+D52+D55+D61</f>
        <v>15276147321.035479</v>
      </c>
      <c r="E30" s="186">
        <f>E31+E39+E49+E52+E55+E61</f>
        <v>14776047815.440479</v>
      </c>
      <c r="F30" s="193">
        <f>D30-'T2-3'!V74</f>
        <v>0</v>
      </c>
      <c r="G30" s="193">
        <f>E30-'T2-3'!AF74</f>
        <v>0</v>
      </c>
    </row>
    <row r="31" spans="1:7" ht="14.3" customHeight="1">
      <c r="A31" s="56" t="s">
        <v>83</v>
      </c>
      <c r="B31" s="26">
        <v>210</v>
      </c>
      <c r="C31" s="62"/>
      <c r="D31" s="186">
        <f>SUM(D32:D38)</f>
        <v>9944517475.7629986</v>
      </c>
      <c r="E31" s="186">
        <f>SUM(E32:E38)</f>
        <v>9655240535.4319992</v>
      </c>
    </row>
    <row r="32" spans="1:7" ht="14.3" customHeight="1">
      <c r="A32" s="57" t="s">
        <v>164</v>
      </c>
      <c r="B32" s="31">
        <v>211</v>
      </c>
      <c r="C32" s="62"/>
      <c r="D32" s="63">
        <f>SUMIFS('T2-3'!$BK:$BK,'T2-3'!$BJ:$BJ,BCDKT!B32)</f>
        <v>0</v>
      </c>
      <c r="E32" s="63">
        <f>SUMIFS('T2-3'!$BL:$BL,'T2-3'!$BJ:$BJ,BCDKT!B32)</f>
        <v>0</v>
      </c>
    </row>
    <row r="33" spans="1:5" ht="14.3">
      <c r="A33" s="57" t="s">
        <v>165</v>
      </c>
      <c r="B33" s="31">
        <v>212</v>
      </c>
      <c r="C33" s="62"/>
      <c r="D33" s="63">
        <f>SUMIFS('T2-3'!$BK:$BK,'T2-3'!$BJ:$BJ,BCDKT!B33)</f>
        <v>0</v>
      </c>
      <c r="E33" s="63">
        <f>SUMIFS('T2-3'!$BL:$BL,'T2-3'!$BJ:$BJ,BCDKT!B33)</f>
        <v>0</v>
      </c>
    </row>
    <row r="34" spans="1:5" ht="14.3">
      <c r="A34" s="57" t="s">
        <v>166</v>
      </c>
      <c r="B34" s="31">
        <v>213</v>
      </c>
      <c r="C34" s="62"/>
      <c r="D34" s="63">
        <f>SUMIFS('T2-3'!$BK:$BK,'T2-3'!$BJ:$BJ,BCDKT!B34)</f>
        <v>0</v>
      </c>
      <c r="E34" s="63">
        <f>SUMIFS('T2-3'!$BL:$BL,'T2-3'!$BJ:$BJ,BCDKT!B34)</f>
        <v>0</v>
      </c>
    </row>
    <row r="35" spans="1:5" ht="14.3">
      <c r="A35" s="57" t="s">
        <v>167</v>
      </c>
      <c r="B35" s="31">
        <v>214</v>
      </c>
      <c r="C35" s="62"/>
      <c r="D35" s="63">
        <f>SUMIFS('T2-3'!$BK:$BK,'T2-3'!$BJ:$BJ,BCDKT!B35)</f>
        <v>0</v>
      </c>
      <c r="E35" s="63">
        <f>SUMIFS('T2-3'!$BL:$BL,'T2-3'!$BJ:$BJ,BCDKT!B35)</f>
        <v>0</v>
      </c>
    </row>
    <row r="36" spans="1:5" ht="14.3">
      <c r="A36" s="57" t="s">
        <v>168</v>
      </c>
      <c r="B36" s="31">
        <v>215</v>
      </c>
      <c r="C36" s="62"/>
      <c r="D36" s="63">
        <f>SUMIFS('T2-3'!$BK:$BK,'T2-3'!$BJ:$BJ,BCDKT!B36)</f>
        <v>9619772870.2649994</v>
      </c>
      <c r="E36" s="63">
        <f>SUMIFS('T2-3'!$BL:$BL,'T2-3'!$BJ:$BJ,BCDKT!B36)</f>
        <v>9619772870.2649994</v>
      </c>
    </row>
    <row r="37" spans="1:5" ht="14.3">
      <c r="A37" s="57" t="s">
        <v>169</v>
      </c>
      <c r="B37" s="31">
        <v>216</v>
      </c>
      <c r="C37" s="62"/>
      <c r="D37" s="63">
        <f>SUMIFS('T2-3'!$BK:$BK,'T2-3'!$BJ:$BJ,BCDKT!B37)</f>
        <v>324744605.49800003</v>
      </c>
      <c r="E37" s="63">
        <f>SUMIFS('T2-3'!$BL:$BL,'T2-3'!$BJ:$BJ,BCDKT!B37)</f>
        <v>35467665.167000003</v>
      </c>
    </row>
    <row r="38" spans="1:5" ht="14.3">
      <c r="A38" s="57" t="s">
        <v>170</v>
      </c>
      <c r="B38" s="31">
        <v>219</v>
      </c>
      <c r="C38" s="62"/>
      <c r="D38" s="63">
        <f>SUMIFS('T2-3'!$BK:$BK,'T2-3'!$BJ:$BJ,BCDKT!B38)</f>
        <v>0</v>
      </c>
      <c r="E38" s="63">
        <f>SUMIFS('T2-3'!$BL:$BL,'T2-3'!$BJ:$BJ,BCDKT!B38)</f>
        <v>0</v>
      </c>
    </row>
    <row r="39" spans="1:5">
      <c r="A39" s="56" t="s">
        <v>4</v>
      </c>
      <c r="B39" s="26">
        <v>220</v>
      </c>
      <c r="C39" s="61"/>
      <c r="D39" s="186">
        <f>D40+D43+D46</f>
        <v>3206950741.7890005</v>
      </c>
      <c r="E39" s="186">
        <f>E40+E43+E46</f>
        <v>3323436865.6700001</v>
      </c>
    </row>
    <row r="40" spans="1:5" ht="14.3">
      <c r="A40" s="57" t="s">
        <v>84</v>
      </c>
      <c r="B40" s="31">
        <v>221</v>
      </c>
      <c r="C40" s="62"/>
      <c r="D40" s="63">
        <f>SUM(D41:D42)</f>
        <v>2126045850.2220001</v>
      </c>
      <c r="E40" s="63">
        <f>SUM(E41:E42)</f>
        <v>2185212678.5929999</v>
      </c>
    </row>
    <row r="41" spans="1:5" ht="14.3">
      <c r="A41" s="57" t="s">
        <v>85</v>
      </c>
      <c r="B41" s="31">
        <v>222</v>
      </c>
      <c r="C41" s="62"/>
      <c r="D41" s="63">
        <f>SUMIFS('T2-3'!$BK:$BK,'T2-3'!$BJ:$BJ,BCDKT!B41)</f>
        <v>3049100856.1040001</v>
      </c>
      <c r="E41" s="63">
        <f>SUMIFS('T2-3'!$BL:$BL,'T2-3'!$BJ:$BJ,BCDKT!B41)</f>
        <v>3028334189.0190001</v>
      </c>
    </row>
    <row r="42" spans="1:5" ht="14.3">
      <c r="A42" s="57" t="s">
        <v>86</v>
      </c>
      <c r="B42" s="31">
        <v>223</v>
      </c>
      <c r="C42" s="62"/>
      <c r="D42" s="63">
        <f>SUMIFS('T2-3'!$BK:$BK,'T2-3'!$BJ:$BJ,BCDKT!B42)</f>
        <v>-923055005.88199997</v>
      </c>
      <c r="E42" s="63">
        <f>SUMIFS('T2-3'!$BL:$BL,'T2-3'!$BJ:$BJ,BCDKT!B42)</f>
        <v>-843121510.426</v>
      </c>
    </row>
    <row r="43" spans="1:5" ht="14.3">
      <c r="A43" s="57" t="s">
        <v>87</v>
      </c>
      <c r="B43" s="31">
        <v>224</v>
      </c>
      <c r="C43" s="62"/>
      <c r="D43" s="63">
        <f>SUM(D44:D45)</f>
        <v>0</v>
      </c>
      <c r="E43" s="63">
        <f>SUM(E44:E45)</f>
        <v>0</v>
      </c>
    </row>
    <row r="44" spans="1:5" ht="16.399999999999999" customHeight="1">
      <c r="A44" s="57" t="s">
        <v>85</v>
      </c>
      <c r="B44" s="31">
        <v>225</v>
      </c>
      <c r="C44" s="62"/>
      <c r="D44" s="63">
        <f>SUMIFS('T2-3'!$BK:$BK,'T2-3'!$BJ:$BJ,BCDKT!B44)</f>
        <v>0</v>
      </c>
      <c r="E44" s="63">
        <f>SUMIFS('T2-3'!$BL:$BL,'T2-3'!$BJ:$BJ,BCDKT!B44)</f>
        <v>0</v>
      </c>
    </row>
    <row r="45" spans="1:5" ht="16.399999999999999" customHeight="1">
      <c r="A45" s="57" t="s">
        <v>88</v>
      </c>
      <c r="B45" s="31">
        <v>226</v>
      </c>
      <c r="C45" s="62"/>
      <c r="D45" s="63">
        <f>SUMIFS('T2-3'!$BK:$BK,'T2-3'!$BJ:$BJ,BCDKT!B45)</f>
        <v>0</v>
      </c>
      <c r="E45" s="63">
        <f>SUMIFS('T2-3'!$BL:$BL,'T2-3'!$BJ:$BJ,BCDKT!B45)</f>
        <v>0</v>
      </c>
    </row>
    <row r="46" spans="1:5" ht="16.399999999999999" customHeight="1">
      <c r="A46" s="57" t="s">
        <v>89</v>
      </c>
      <c r="B46" s="31">
        <v>227</v>
      </c>
      <c r="C46" s="62"/>
      <c r="D46" s="63">
        <f>SUM(D47:D48)</f>
        <v>1080904891.5670002</v>
      </c>
      <c r="E46" s="63">
        <f>SUM(E47:E48)</f>
        <v>1138224187.0769999</v>
      </c>
    </row>
    <row r="47" spans="1:5" ht="16.399999999999999" customHeight="1">
      <c r="A47" s="57" t="s">
        <v>85</v>
      </c>
      <c r="B47" s="31">
        <v>228</v>
      </c>
      <c r="C47" s="62"/>
      <c r="D47" s="63">
        <f>SUMIFS('T2-3'!$BK:$BK,'T2-3'!$BJ:$BJ,BCDKT!B47)</f>
        <v>1553354485.7590001</v>
      </c>
      <c r="E47" s="63">
        <f>SUMIFS('T2-3'!$BL:$BL,'T2-3'!$BJ:$BJ,BCDKT!B47)</f>
        <v>1578980314.711</v>
      </c>
    </row>
    <row r="48" spans="1:5" ht="14.3">
      <c r="A48" s="57" t="s">
        <v>86</v>
      </c>
      <c r="B48" s="31">
        <v>229</v>
      </c>
      <c r="C48" s="62"/>
      <c r="D48" s="63">
        <f>SUMIFS('T2-3'!$BK:$BK,'T2-3'!$BJ:$BJ,BCDKT!B48)</f>
        <v>-472449594.19199997</v>
      </c>
      <c r="E48" s="63">
        <f>SUMIFS('T2-3'!$BL:$BL,'T2-3'!$BJ:$BJ,BCDKT!B48)</f>
        <v>-440756127.634</v>
      </c>
    </row>
    <row r="49" spans="1:5" s="74" customFormat="1" ht="14.3">
      <c r="A49" s="56" t="s">
        <v>5</v>
      </c>
      <c r="B49" s="26">
        <v>230</v>
      </c>
      <c r="C49" s="73"/>
      <c r="D49" s="186">
        <f>SUM(D50:D51)</f>
        <v>0</v>
      </c>
      <c r="E49" s="186">
        <f>SUM(E50:E51)</f>
        <v>0</v>
      </c>
    </row>
    <row r="50" spans="1:5" ht="14.3">
      <c r="A50" s="57" t="s">
        <v>90</v>
      </c>
      <c r="B50" s="31">
        <v>231</v>
      </c>
      <c r="C50" s="64"/>
      <c r="D50" s="63">
        <f>SUMIFS('T2-3'!$BK:$BK,'T2-3'!$BJ:$BJ,BCDKT!B50)</f>
        <v>0</v>
      </c>
      <c r="E50" s="63">
        <f>SUMIFS('T2-3'!$BL:$BL,'T2-3'!$BJ:$BJ,BCDKT!B50)</f>
        <v>0</v>
      </c>
    </row>
    <row r="51" spans="1:5" ht="14.3">
      <c r="A51" s="57" t="s">
        <v>86</v>
      </c>
      <c r="B51" s="31">
        <v>232</v>
      </c>
      <c r="C51" s="64"/>
      <c r="D51" s="63">
        <f>SUMIFS('T2-3'!$BK:$BK,'T2-3'!$BJ:$BJ,BCDKT!B51)</f>
        <v>0</v>
      </c>
      <c r="E51" s="63">
        <f>SUMIFS('T2-3'!$BL:$BL,'T2-3'!$BJ:$BJ,BCDKT!B51)</f>
        <v>0</v>
      </c>
    </row>
    <row r="52" spans="1:5" ht="14.3">
      <c r="A52" s="56" t="s">
        <v>171</v>
      </c>
      <c r="B52" s="26">
        <v>240</v>
      </c>
      <c r="C52" s="64"/>
      <c r="D52" s="186">
        <f>SUM(D53:D54)</f>
        <v>882002900.11000001</v>
      </c>
      <c r="E52" s="186">
        <f>SUM(E53:E54)</f>
        <v>719169775.80799997</v>
      </c>
    </row>
    <row r="53" spans="1:5" ht="14.3">
      <c r="A53" s="57" t="s">
        <v>172</v>
      </c>
      <c r="B53" s="75">
        <v>241</v>
      </c>
      <c r="C53" s="62"/>
      <c r="D53" s="63">
        <f>SUMIFS('T2-3'!$BK:$BK,'T2-3'!$BJ:$BJ,BCDKT!B53)</f>
        <v>0</v>
      </c>
      <c r="E53" s="63">
        <f>SUMIFS('T2-3'!$BL:$BL,'T2-3'!$BJ:$BJ,BCDKT!B53)</f>
        <v>0</v>
      </c>
    </row>
    <row r="54" spans="1:5" ht="14.3">
      <c r="A54" s="57" t="s">
        <v>173</v>
      </c>
      <c r="B54" s="75">
        <v>242</v>
      </c>
      <c r="C54" s="62"/>
      <c r="D54" s="63">
        <f>SUMIFS('T2-3'!$BK:$BK,'T2-3'!$BJ:$BJ,BCDKT!B54)</f>
        <v>882002900.11000001</v>
      </c>
      <c r="E54" s="63">
        <f>SUMIFS('T2-3'!$BL:$BL,'T2-3'!$BJ:$BJ,BCDKT!B54)</f>
        <v>719169775.80799997</v>
      </c>
    </row>
    <row r="55" spans="1:5" ht="14.3">
      <c r="A55" s="56" t="s">
        <v>174</v>
      </c>
      <c r="B55" s="26">
        <v>250</v>
      </c>
      <c r="C55" s="62"/>
      <c r="D55" s="186">
        <f>SUM(D56:D60)</f>
        <v>391376052.96799999</v>
      </c>
      <c r="E55" s="186">
        <f>SUM(E56:E60)</f>
        <v>388075056.32599998</v>
      </c>
    </row>
    <row r="56" spans="1:5" ht="14.3" customHeight="1">
      <c r="A56" s="57" t="s">
        <v>175</v>
      </c>
      <c r="B56" s="31">
        <v>251</v>
      </c>
      <c r="C56" s="65"/>
      <c r="D56" s="63">
        <f>SUMIFS('T2-3'!$BK:$BK,'T2-3'!$BJ:$BJ,BCDKT!B56)</f>
        <v>0</v>
      </c>
      <c r="E56" s="63">
        <f>SUMIFS('T2-3'!$BL:$BL,'T2-3'!$BJ:$BJ,BCDKT!B56)</f>
        <v>0</v>
      </c>
    </row>
    <row r="57" spans="1:5" ht="14.3" customHeight="1">
      <c r="A57" s="57" t="s">
        <v>176</v>
      </c>
      <c r="B57" s="31">
        <v>252</v>
      </c>
      <c r="C57" s="65"/>
      <c r="D57" s="63">
        <f>SUMIFS('T2-3'!$BK:$BK,'T2-3'!$BJ:$BJ,BCDKT!B57)</f>
        <v>247326052.96799999</v>
      </c>
      <c r="E57" s="63">
        <f>SUMIFS('T2-3'!$BL:$BL,'T2-3'!$BJ:$BJ,BCDKT!B57)</f>
        <v>244025056.32600001</v>
      </c>
    </row>
    <row r="58" spans="1:5" ht="14.3" customHeight="1">
      <c r="A58" s="57" t="s">
        <v>177</v>
      </c>
      <c r="B58" s="31">
        <v>253</v>
      </c>
      <c r="C58" s="62"/>
      <c r="D58" s="63">
        <f>SUMIFS('T2-3'!$BK:$BK,'T2-3'!$BJ:$BJ,BCDKT!B58)</f>
        <v>0</v>
      </c>
      <c r="E58" s="63">
        <f>SUMIFS('T2-3'!$BL:$BL,'T2-3'!$BJ:$BJ,BCDKT!B58)</f>
        <v>0</v>
      </c>
    </row>
    <row r="59" spans="1:5" ht="14.3">
      <c r="A59" s="58" t="s">
        <v>178</v>
      </c>
      <c r="B59" s="75">
        <v>254</v>
      </c>
      <c r="C59" s="62"/>
      <c r="D59" s="63">
        <f>SUMIFS('T2-3'!$BK:$BK,'T2-3'!$BJ:$BJ,BCDKT!B59)</f>
        <v>0</v>
      </c>
      <c r="E59" s="63">
        <f>SUMIFS('T2-3'!$BL:$BL,'T2-3'!$BJ:$BJ,BCDKT!B59)</f>
        <v>0</v>
      </c>
    </row>
    <row r="60" spans="1:5" ht="14.3">
      <c r="A60" s="58" t="s">
        <v>179</v>
      </c>
      <c r="B60" s="31">
        <v>255</v>
      </c>
      <c r="C60" s="62"/>
      <c r="D60" s="63">
        <f>SUMIFS('T2-3'!$BK:$BK,'T2-3'!$BJ:$BJ,BCDKT!B60)</f>
        <v>144050000</v>
      </c>
      <c r="E60" s="63">
        <f>SUMIFS('T2-3'!$BL:$BL,'T2-3'!$BJ:$BJ,BCDKT!B60)</f>
        <v>144050000</v>
      </c>
    </row>
    <row r="61" spans="1:5" ht="14.3">
      <c r="A61" s="56" t="s">
        <v>6</v>
      </c>
      <c r="B61" s="26">
        <v>260</v>
      </c>
      <c r="C61" s="62"/>
      <c r="D61" s="186">
        <f>SUM(D62:D66)</f>
        <v>851300150.40548003</v>
      </c>
      <c r="E61" s="186">
        <f>SUM(E62:E66)</f>
        <v>690125582.20447993</v>
      </c>
    </row>
    <row r="62" spans="1:5" ht="14.3">
      <c r="A62" s="57" t="s">
        <v>180</v>
      </c>
      <c r="B62" s="31">
        <v>261</v>
      </c>
      <c r="C62" s="62"/>
      <c r="D62" s="63">
        <f>SUMIFS('T2-3'!$BK:$BK,'T2-3'!$BJ:$BJ,BCDKT!B62)</f>
        <v>184262196.41100001</v>
      </c>
      <c r="E62" s="63">
        <f>SUMIFS('T2-3'!$BL:$BL,'T2-3'!$BJ:$BJ,BCDKT!B62)</f>
        <v>187616375.847</v>
      </c>
    </row>
    <row r="63" spans="1:5" ht="14.3">
      <c r="A63" s="57" t="s">
        <v>181</v>
      </c>
      <c r="B63" s="31">
        <v>262</v>
      </c>
      <c r="C63" s="62"/>
      <c r="D63" s="63">
        <f>SUMIFS('T2-3'!$BK:$BK,'T2-3'!$BJ:$BJ,BCDKT!B63)</f>
        <v>132755522.50948</v>
      </c>
      <c r="E63" s="63">
        <f>SUMIFS('T2-3'!$BL:$BL,'T2-3'!$BJ:$BJ,BCDKT!B63)</f>
        <v>117484367.98548</v>
      </c>
    </row>
    <row r="64" spans="1:5" ht="14.3">
      <c r="A64" s="57" t="s">
        <v>182</v>
      </c>
      <c r="B64" s="31">
        <v>263</v>
      </c>
      <c r="C64" s="62"/>
      <c r="D64" s="63">
        <f>SUMIFS('T2-3'!$BK:$BK,'T2-3'!$BJ:$BJ,BCDKT!B64)</f>
        <v>0</v>
      </c>
      <c r="E64" s="63">
        <f>SUMIFS('T2-3'!$BL:$BL,'T2-3'!$BJ:$BJ,BCDKT!B64)</f>
        <v>0</v>
      </c>
    </row>
    <row r="65" spans="1:7" ht="14.3">
      <c r="A65" s="57" t="s">
        <v>183</v>
      </c>
      <c r="B65" s="31">
        <v>268</v>
      </c>
      <c r="C65" s="62"/>
      <c r="D65" s="63">
        <f>SUMIFS('T2-3'!$BK:$BK,'T2-3'!$BJ:$BJ,BCDKT!B65)</f>
        <v>0</v>
      </c>
      <c r="E65" s="63">
        <f>SUMIFS('T2-3'!$BL:$BL,'T2-3'!$BJ:$BJ,BCDKT!B65)</f>
        <v>0</v>
      </c>
    </row>
    <row r="66" spans="1:7" ht="14.3">
      <c r="A66" s="58" t="s">
        <v>245</v>
      </c>
      <c r="B66" s="31">
        <v>269</v>
      </c>
      <c r="C66" s="62"/>
      <c r="D66" s="63">
        <f>SUMIFS('T2-3'!$BK:$BK,'T2-3'!$BJ:$BJ,BCDKT!B66)</f>
        <v>534282431.48500001</v>
      </c>
      <c r="E66" s="63">
        <f>SUMIFS('T2-3'!$BL:$BL,'T2-3'!$BJ:$BJ,BCDKT!B66)</f>
        <v>385024838.37199998</v>
      </c>
    </row>
    <row r="67" spans="1:7">
      <c r="A67" s="53" t="s">
        <v>91</v>
      </c>
      <c r="B67" s="26">
        <v>270</v>
      </c>
      <c r="C67" s="61"/>
      <c r="D67" s="186">
        <f>D30+D4</f>
        <v>22066853179.748478</v>
      </c>
      <c r="E67" s="186">
        <f>E30+E4</f>
        <v>23956603755.899483</v>
      </c>
      <c r="F67" s="193">
        <f>D67-'T2-3'!V112</f>
        <v>0</v>
      </c>
      <c r="G67" s="193">
        <f>E67-'T2-3'!AF112</f>
        <v>0</v>
      </c>
    </row>
    <row r="68" spans="1:7" ht="14.3">
      <c r="A68" s="53" t="s">
        <v>61</v>
      </c>
      <c r="B68" s="31"/>
      <c r="C68" s="31"/>
      <c r="D68" s="187"/>
      <c r="E68" s="187"/>
    </row>
    <row r="69" spans="1:7" ht="14.3" customHeight="1">
      <c r="A69" s="56" t="s">
        <v>92</v>
      </c>
      <c r="B69" s="26">
        <v>300</v>
      </c>
      <c r="C69" s="62"/>
      <c r="D69" s="186">
        <f>D70+D85</f>
        <v>8650466215.0139999</v>
      </c>
      <c r="E69" s="186">
        <f>E70+E85</f>
        <v>11064868554.513</v>
      </c>
      <c r="F69" s="193">
        <f>D69-'T4'!X10</f>
        <v>0</v>
      </c>
      <c r="G69" s="193">
        <f>E69-'T4'!AH10</f>
        <v>0</v>
      </c>
    </row>
    <row r="70" spans="1:7" ht="14.3" customHeight="1">
      <c r="A70" s="56" t="s">
        <v>7</v>
      </c>
      <c r="B70" s="26">
        <v>310</v>
      </c>
      <c r="C70" s="62"/>
      <c r="D70" s="186">
        <f>SUM(D71:D84)</f>
        <v>4522830062.2040005</v>
      </c>
      <c r="E70" s="186">
        <f>SUM(E71:E84)</f>
        <v>6957254780.2510004</v>
      </c>
    </row>
    <row r="71" spans="1:7" ht="14.3" customHeight="1">
      <c r="A71" s="57" t="s">
        <v>187</v>
      </c>
      <c r="B71" s="31">
        <v>311</v>
      </c>
      <c r="C71" s="62"/>
      <c r="D71" s="63">
        <f>SUMIFS('T4'!$BM:$BM,'T4'!$BL:$BL,BCDKT!B71)</f>
        <v>579222472.32299995</v>
      </c>
      <c r="E71" s="63">
        <f>SUMIFS('T4'!$BN:$BN,'T4'!$BL:$BL,BCDKT!B71)</f>
        <v>550485686.75</v>
      </c>
    </row>
    <row r="72" spans="1:7" ht="14.3">
      <c r="A72" s="57" t="s">
        <v>188</v>
      </c>
      <c r="B72" s="31">
        <v>312</v>
      </c>
      <c r="C72" s="62"/>
      <c r="D72" s="63">
        <f>SUMIFS('T4'!$BM:$BM,'T4'!$BL:$BL,BCDKT!B72)</f>
        <v>20005227.77</v>
      </c>
      <c r="E72" s="63">
        <f>SUMIFS('T4'!$BN:$BN,'T4'!$BL:$BL,BCDKT!B72)</f>
        <v>23684482.550999999</v>
      </c>
    </row>
    <row r="73" spans="1:7" ht="14.3">
      <c r="A73" s="57" t="s">
        <v>189</v>
      </c>
      <c r="B73" s="31">
        <v>313</v>
      </c>
      <c r="C73" s="62"/>
      <c r="D73" s="63">
        <f>SUMIFS('T4'!$BM:$BM,'T4'!$BL:$BL,BCDKT!B73)</f>
        <v>192927997.87599999</v>
      </c>
      <c r="E73" s="63">
        <f>SUMIFS('T4'!$BN:$BN,'T4'!$BL:$BL,BCDKT!B73)</f>
        <v>826956095.45799994</v>
      </c>
    </row>
    <row r="74" spans="1:7" ht="14.3">
      <c r="A74" s="57" t="s">
        <v>190</v>
      </c>
      <c r="B74" s="31">
        <v>314</v>
      </c>
      <c r="C74" s="62"/>
      <c r="D74" s="63">
        <f>SUMIFS('T4'!$BM:$BM,'T4'!$BL:$BL,BCDKT!B74)</f>
        <v>54171896.718000002</v>
      </c>
      <c r="E74" s="63">
        <f>SUMIFS('T4'!$BN:$BN,'T4'!$BL:$BL,BCDKT!B74)</f>
        <v>252647.88399999999</v>
      </c>
    </row>
    <row r="75" spans="1:7" ht="14.3">
      <c r="A75" s="57" t="s">
        <v>191</v>
      </c>
      <c r="B75" s="31">
        <v>315</v>
      </c>
      <c r="C75" s="62"/>
      <c r="D75" s="63">
        <f>SUMIFS('T4'!$BM:$BM,'T4'!$BL:$BL,BCDKT!B75)</f>
        <v>882255009.50899994</v>
      </c>
      <c r="E75" s="63">
        <f>SUMIFS('T4'!$BN:$BN,'T4'!$BL:$BL,BCDKT!B75)</f>
        <v>895243472.26600003</v>
      </c>
    </row>
    <row r="76" spans="1:7" ht="14.3">
      <c r="A76" s="57" t="s">
        <v>192</v>
      </c>
      <c r="B76" s="31">
        <v>316</v>
      </c>
      <c r="C76" s="62"/>
      <c r="D76" s="63">
        <f>SUMIFS('T4'!$BM:$BM,'T4'!$BL:$BL,BCDKT!B76)</f>
        <v>0</v>
      </c>
      <c r="E76" s="63">
        <f>SUMIFS('T4'!$BN:$BN,'T4'!$BL:$BL,BCDKT!B76)</f>
        <v>0</v>
      </c>
    </row>
    <row r="77" spans="1:7" ht="14.3">
      <c r="A77" s="57" t="s">
        <v>193</v>
      </c>
      <c r="B77" s="31">
        <v>317</v>
      </c>
      <c r="C77" s="62"/>
      <c r="D77" s="63">
        <f>SUMIFS('T4'!$BM:$BM,'T4'!$BL:$BL,BCDKT!B77)</f>
        <v>0</v>
      </c>
      <c r="E77" s="63">
        <f>SUMIFS('T4'!$BN:$BN,'T4'!$BL:$BL,BCDKT!B77)</f>
        <v>0</v>
      </c>
    </row>
    <row r="78" spans="1:7" ht="14.3">
      <c r="A78" s="57" t="s">
        <v>194</v>
      </c>
      <c r="B78" s="31">
        <v>318</v>
      </c>
      <c r="C78" s="62"/>
      <c r="D78" s="63">
        <f>SUMIFS('T4'!$BM:$BM,'T4'!$BL:$BL,BCDKT!B78)</f>
        <v>0</v>
      </c>
      <c r="E78" s="63">
        <f>SUMIFS('T4'!$BN:$BN,'T4'!$BL:$BL,BCDKT!B78)</f>
        <v>0</v>
      </c>
    </row>
    <row r="79" spans="1:7" ht="14.3">
      <c r="A79" s="57" t="s">
        <v>195</v>
      </c>
      <c r="B79" s="31">
        <v>319</v>
      </c>
      <c r="C79" s="62"/>
      <c r="D79" s="63">
        <f>SUMIFS('T4'!$BM:$BM,'T4'!$BL:$BL,BCDKT!B79)</f>
        <v>35812019.589000002</v>
      </c>
      <c r="E79" s="63">
        <f>SUMIFS('T4'!$BN:$BN,'T4'!$BL:$BL,BCDKT!B79)</f>
        <v>249586245.77500001</v>
      </c>
    </row>
    <row r="80" spans="1:7" ht="14.3">
      <c r="A80" s="57" t="s">
        <v>196</v>
      </c>
      <c r="B80" s="31">
        <v>320</v>
      </c>
      <c r="C80" s="62"/>
      <c r="D80" s="63">
        <f>SUMIFS('T4'!$BM:$BM,'T4'!$BL:$BL,BCDKT!B80)</f>
        <v>2735725111.6799998</v>
      </c>
      <c r="E80" s="63">
        <f>SUMIFS('T4'!$BN:$BN,'T4'!$BL:$BL,BCDKT!B80)</f>
        <v>4386028263.0710001</v>
      </c>
    </row>
    <row r="81" spans="1:5" ht="14.3">
      <c r="A81" s="57" t="s">
        <v>197</v>
      </c>
      <c r="B81" s="31">
        <v>321</v>
      </c>
      <c r="C81" s="62"/>
      <c r="D81" s="63">
        <f>SUMIFS('T4'!$BM:$BM,'T4'!$BL:$BL,BCDKT!B81)</f>
        <v>0</v>
      </c>
      <c r="E81" s="63">
        <f>SUMIFS('T4'!$BN:$BN,'T4'!$BL:$BL,BCDKT!B81)</f>
        <v>0</v>
      </c>
    </row>
    <row r="82" spans="1:5" ht="14.3">
      <c r="A82" s="57" t="s">
        <v>198</v>
      </c>
      <c r="B82" s="31">
        <v>322</v>
      </c>
      <c r="C82" s="62"/>
      <c r="D82" s="63">
        <f>SUMIFS('T4'!$BM:$BM,'T4'!$BL:$BL,BCDKT!B82)</f>
        <v>22710326.739</v>
      </c>
      <c r="E82" s="63">
        <f>SUMIFS('T4'!$BN:$BN,'T4'!$BL:$BL,BCDKT!B82)</f>
        <v>25017886.495999999</v>
      </c>
    </row>
    <row r="83" spans="1:5" ht="14.3">
      <c r="A83" s="57" t="s">
        <v>199</v>
      </c>
      <c r="B83" s="31">
        <v>323</v>
      </c>
      <c r="C83" s="62"/>
      <c r="D83" s="63">
        <f>SUMIFS('T4'!$BM:$BM,'T4'!$BL:$BL,BCDKT!B83)</f>
        <v>0</v>
      </c>
      <c r="E83" s="63">
        <f>SUMIFS('T4'!$BN:$BN,'T4'!$BL:$BL,BCDKT!B83)</f>
        <v>0</v>
      </c>
    </row>
    <row r="84" spans="1:5" ht="14.3">
      <c r="A84" s="57" t="s">
        <v>200</v>
      </c>
      <c r="B84" s="31">
        <v>324</v>
      </c>
      <c r="C84" s="62"/>
      <c r="D84" s="63">
        <f>SUMIFS('T4'!$BM:$BM,'T4'!$BL:$BL,BCDKT!B84)</f>
        <v>0</v>
      </c>
      <c r="E84" s="63">
        <f>SUMIFS('T4'!$BN:$BN,'T4'!$BL:$BL,BCDKT!B84)</f>
        <v>0</v>
      </c>
    </row>
    <row r="85" spans="1:5">
      <c r="A85" s="56" t="s">
        <v>8</v>
      </c>
      <c r="B85" s="26">
        <v>330</v>
      </c>
      <c r="C85" s="61"/>
      <c r="D85" s="186">
        <f>SUM(D86:D98)</f>
        <v>4127636152.8099999</v>
      </c>
      <c r="E85" s="186">
        <f>SUM(E86:E98)</f>
        <v>4107613774.2620001</v>
      </c>
    </row>
    <row r="86" spans="1:5" ht="14.3">
      <c r="A86" s="57" t="s">
        <v>201</v>
      </c>
      <c r="B86" s="31">
        <v>331</v>
      </c>
      <c r="C86" s="62"/>
      <c r="D86" s="63">
        <f>SUMIFS('T4'!$BM:$BM,'T4'!$BL:$BL,BCDKT!B86)</f>
        <v>0</v>
      </c>
      <c r="E86" s="63">
        <f>SUMIFS('T4'!$BN:$BN,'T4'!$BL:$BL,BCDKT!B86)</f>
        <v>0</v>
      </c>
    </row>
    <row r="87" spans="1:5" ht="14.3">
      <c r="A87" s="57" t="s">
        <v>202</v>
      </c>
      <c r="B87" s="31">
        <v>332</v>
      </c>
      <c r="C87" s="62"/>
      <c r="D87" s="63">
        <f>SUMIFS('T4'!$BM:$BM,'T4'!$BL:$BL,BCDKT!B87)</f>
        <v>0</v>
      </c>
      <c r="E87" s="63">
        <f>SUMIFS('T4'!$BN:$BN,'T4'!$BL:$BL,BCDKT!B87)</f>
        <v>0</v>
      </c>
    </row>
    <row r="88" spans="1:5" ht="14.3">
      <c r="A88" s="57" t="s">
        <v>203</v>
      </c>
      <c r="B88" s="31">
        <v>333</v>
      </c>
      <c r="C88" s="65"/>
      <c r="D88" s="63">
        <f>SUMIFS('T4'!$BM:$BM,'T4'!$BL:$BL,BCDKT!B88)</f>
        <v>0</v>
      </c>
      <c r="E88" s="63">
        <f>SUMIFS('T4'!$BN:$BN,'T4'!$BL:$BL,BCDKT!B88)</f>
        <v>0</v>
      </c>
    </row>
    <row r="89" spans="1:5" ht="14.3">
      <c r="A89" s="57" t="s">
        <v>204</v>
      </c>
      <c r="B89" s="31">
        <v>334</v>
      </c>
      <c r="C89" s="62"/>
      <c r="D89" s="63">
        <f>SUMIFS('T4'!$BM:$BM,'T4'!$BL:$BL,BCDKT!B89)</f>
        <v>0</v>
      </c>
      <c r="E89" s="63">
        <f>SUMIFS('T4'!$BN:$BN,'T4'!$BL:$BL,BCDKT!B89)</f>
        <v>0</v>
      </c>
    </row>
    <row r="90" spans="1:5" ht="14.3">
      <c r="A90" s="57" t="s">
        <v>205</v>
      </c>
      <c r="B90" s="31">
        <v>335</v>
      </c>
      <c r="C90" s="62"/>
      <c r="D90" s="63">
        <f>SUMIFS('T4'!$BM:$BM,'T4'!$BL:$BL,BCDKT!B90)</f>
        <v>0</v>
      </c>
      <c r="E90" s="63">
        <f>SUMIFS('T4'!$BN:$BN,'T4'!$BL:$BL,BCDKT!B90)</f>
        <v>0</v>
      </c>
    </row>
    <row r="91" spans="1:5" ht="14.3">
      <c r="A91" s="57" t="s">
        <v>206</v>
      </c>
      <c r="B91" s="31">
        <v>336</v>
      </c>
      <c r="C91" s="62"/>
      <c r="D91" s="63">
        <f>SUMIFS('T4'!$BM:$BM,'T4'!$BL:$BL,BCDKT!B91)</f>
        <v>0</v>
      </c>
      <c r="E91" s="63">
        <f>SUMIFS('T4'!$BN:$BN,'T4'!$BL:$BL,BCDKT!B91)</f>
        <v>0</v>
      </c>
    </row>
    <row r="92" spans="1:5" ht="16.399999999999999" customHeight="1">
      <c r="A92" s="57" t="s">
        <v>207</v>
      </c>
      <c r="B92" s="31">
        <v>337</v>
      </c>
      <c r="C92" s="62"/>
      <c r="D92" s="63">
        <f>SUMIFS('T4'!$BM:$BM,'T4'!$BL:$BL,BCDKT!B92)</f>
        <v>27634517.978999998</v>
      </c>
      <c r="E92" s="63">
        <f>SUMIFS('T4'!$BN:$BN,'T4'!$BL:$BL,BCDKT!B92)</f>
        <v>24297317.941</v>
      </c>
    </row>
    <row r="93" spans="1:5" ht="16.399999999999999" customHeight="1">
      <c r="A93" s="57" t="s">
        <v>208</v>
      </c>
      <c r="B93" s="31">
        <v>338</v>
      </c>
      <c r="C93" s="62"/>
      <c r="D93" s="63">
        <f>SUMIFS('T4'!$BM:$BM,'T4'!$BL:$BL,BCDKT!B93)</f>
        <v>3907694492.8119998</v>
      </c>
      <c r="E93" s="63">
        <f>SUMIFS('T4'!$BN:$BN,'T4'!$BL:$BL,BCDKT!B93)</f>
        <v>3884741532.493</v>
      </c>
    </row>
    <row r="94" spans="1:5" ht="14.3">
      <c r="A94" s="57" t="s">
        <v>209</v>
      </c>
      <c r="B94" s="31">
        <v>339</v>
      </c>
      <c r="C94" s="62"/>
      <c r="D94" s="63">
        <f>SUMIFS('T4'!$BM:$BM,'T4'!$BL:$BL,BCDKT!B94)</f>
        <v>0</v>
      </c>
      <c r="E94" s="63">
        <f>SUMIFS('T4'!$BN:$BN,'T4'!$BL:$BL,BCDKT!B94)</f>
        <v>0</v>
      </c>
    </row>
    <row r="95" spans="1:5" ht="14.3">
      <c r="A95" s="57" t="s">
        <v>210</v>
      </c>
      <c r="B95" s="31">
        <v>340</v>
      </c>
      <c r="C95" s="62"/>
      <c r="D95" s="63">
        <f>SUMIFS('T4'!$BM:$BM,'T4'!$BL:$BL,BCDKT!B95)</f>
        <v>0</v>
      </c>
      <c r="E95" s="63">
        <f>SUMIFS('T4'!$BN:$BN,'T4'!$BL:$BL,BCDKT!B95)</f>
        <v>0</v>
      </c>
    </row>
    <row r="96" spans="1:5" ht="14.3">
      <c r="A96" s="57" t="s">
        <v>211</v>
      </c>
      <c r="B96" s="31">
        <v>341</v>
      </c>
      <c r="C96" s="62"/>
      <c r="D96" s="63">
        <f>SUMIFS('T4'!$BM:$BM,'T4'!$BL:$BL,BCDKT!B96)</f>
        <v>189618007.64399999</v>
      </c>
      <c r="E96" s="63">
        <f>SUMIFS('T4'!$BN:$BN,'T4'!$BL:$BL,BCDKT!B96)</f>
        <v>195885789.45300001</v>
      </c>
    </row>
    <row r="97" spans="1:7" ht="14.3">
      <c r="A97" s="57" t="s">
        <v>212</v>
      </c>
      <c r="B97" s="31">
        <v>342</v>
      </c>
      <c r="C97" s="62"/>
      <c r="D97" s="63">
        <f>SUMIFS('T4'!$BM:$BM,'T4'!$BL:$BL,BCDKT!B97)</f>
        <v>2689134.375</v>
      </c>
      <c r="E97" s="63">
        <f>SUMIFS('T4'!$BN:$BN,'T4'!$BL:$BL,BCDKT!B97)</f>
        <v>2689134.375</v>
      </c>
    </row>
    <row r="98" spans="1:7" ht="14.3">
      <c r="A98" s="57" t="s">
        <v>213</v>
      </c>
      <c r="B98" s="31">
        <v>343</v>
      </c>
      <c r="C98" s="62"/>
      <c r="D98" s="63">
        <f>SUMIFS('T4'!$BM:$BM,'T4'!$BL:$BL,BCDKT!B98)</f>
        <v>0</v>
      </c>
      <c r="E98" s="63">
        <f>SUMIFS('T4'!$BN:$BN,'T4'!$BL:$BL,BCDKT!B98)</f>
        <v>0</v>
      </c>
    </row>
    <row r="99" spans="1:7" ht="16.399999999999999" customHeight="1">
      <c r="A99" s="56" t="s">
        <v>214</v>
      </c>
      <c r="B99" s="26">
        <v>400</v>
      </c>
      <c r="C99" s="63"/>
      <c r="D99" s="186">
        <f>D100+D114</f>
        <v>13416386964.730997</v>
      </c>
      <c r="E99" s="186">
        <f>E100+E114</f>
        <v>12891735201.383999</v>
      </c>
      <c r="F99" s="193">
        <f>D99-'T4'!X30</f>
        <v>0</v>
      </c>
      <c r="G99" s="193">
        <f>E99-'T4'!AH30</f>
        <v>0</v>
      </c>
    </row>
    <row r="100" spans="1:7" s="74" customFormat="1" ht="14.3">
      <c r="A100" s="56" t="s">
        <v>9</v>
      </c>
      <c r="B100" s="26">
        <v>410</v>
      </c>
      <c r="C100" s="61"/>
      <c r="D100" s="186">
        <f>SUM(D101:D113)</f>
        <v>13416386964.730997</v>
      </c>
      <c r="E100" s="186">
        <f>SUM(E101:E113)</f>
        <v>12891735201.383999</v>
      </c>
    </row>
    <row r="101" spans="1:7" ht="14.3">
      <c r="A101" s="57" t="s">
        <v>215</v>
      </c>
      <c r="B101" s="31">
        <v>411</v>
      </c>
      <c r="C101" s="62"/>
      <c r="D101" s="63">
        <f>SUMIFS('T4'!$BM:$BM,'T4'!$BL:$BL,BCDKT!B101)</f>
        <v>5313263220</v>
      </c>
      <c r="E101" s="63">
        <f>SUMIFS('T4'!$BN:$BN,'T4'!$BL:$BL,BCDKT!B101)</f>
        <v>5313263220</v>
      </c>
    </row>
    <row r="102" spans="1:7" ht="14.3">
      <c r="A102" s="57" t="s">
        <v>218</v>
      </c>
      <c r="B102" s="31">
        <v>412</v>
      </c>
      <c r="C102" s="62"/>
      <c r="D102" s="63">
        <f>SUMIFS('T4'!$BM:$BM,'T4'!$BL:$BL,BCDKT!B102)</f>
        <v>5088056394.9919996</v>
      </c>
      <c r="E102" s="63">
        <f>SUMIFS('T4'!$BN:$BN,'T4'!$BL:$BL,BCDKT!B102)</f>
        <v>5088056394.9919996</v>
      </c>
    </row>
    <row r="103" spans="1:7" ht="14.3">
      <c r="A103" s="57" t="s">
        <v>219</v>
      </c>
      <c r="B103" s="31">
        <v>413</v>
      </c>
      <c r="C103" s="62"/>
      <c r="D103" s="63">
        <f>SUMIFS('T4'!$BM:$BM,'T4'!$BL:$BL,BCDKT!B103)</f>
        <v>0</v>
      </c>
      <c r="E103" s="63">
        <f>SUMIFS('T4'!$BN:$BN,'T4'!$BL:$BL,BCDKT!B103)</f>
        <v>0</v>
      </c>
    </row>
    <row r="104" spans="1:7" ht="14.3">
      <c r="A104" s="57" t="s">
        <v>220</v>
      </c>
      <c r="B104" s="31">
        <v>414</v>
      </c>
      <c r="C104" s="62"/>
      <c r="D104" s="63">
        <f>SUMIFS('T4'!$BM:$BM,'T4'!$BL:$BL,BCDKT!B104)</f>
        <v>-265775657.00600001</v>
      </c>
      <c r="E104" s="63">
        <f>SUMIFS('T4'!$BN:$BN,'T4'!$BL:$BL,BCDKT!B104)</f>
        <v>-265775657.00600001</v>
      </c>
    </row>
    <row r="105" spans="1:7" ht="14.3">
      <c r="A105" s="57" t="s">
        <v>221</v>
      </c>
      <c r="B105" s="31">
        <v>415</v>
      </c>
      <c r="C105" s="62"/>
      <c r="D105" s="63">
        <f>SUMIFS('T4'!$BM:$BM,'T4'!$BL:$BL,BCDKT!B105)</f>
        <v>-1640252631.2550001</v>
      </c>
      <c r="E105" s="63">
        <f>SUMIFS('T4'!$BN:$BN,'T4'!$BL:$BL,BCDKT!B105)</f>
        <v>-1640252631.2550001</v>
      </c>
    </row>
    <row r="106" spans="1:7" ht="14.3">
      <c r="A106" s="57" t="s">
        <v>222</v>
      </c>
      <c r="B106" s="31">
        <v>416</v>
      </c>
      <c r="C106" s="66"/>
      <c r="D106" s="63">
        <f>SUMIFS('T4'!$BM:$BM,'T4'!$BL:$BL,BCDKT!B106)</f>
        <v>0</v>
      </c>
      <c r="E106" s="63">
        <f>SUMIFS('T4'!$BN:$BN,'T4'!$BL:$BL,BCDKT!B106)</f>
        <v>0</v>
      </c>
    </row>
    <row r="107" spans="1:7" ht="14.3">
      <c r="A107" s="57" t="s">
        <v>223</v>
      </c>
      <c r="B107" s="31">
        <v>417</v>
      </c>
      <c r="C107" s="65"/>
      <c r="D107" s="63">
        <f>SUMIFS('T4'!$BM:$BM,'T4'!$BL:$BL,BCDKT!B107)</f>
        <v>0</v>
      </c>
      <c r="E107" s="63">
        <f>SUMIFS('T4'!$BN:$BN,'T4'!$BL:$BL,BCDKT!B107)</f>
        <v>0</v>
      </c>
    </row>
    <row r="108" spans="1:7" ht="14.3">
      <c r="A108" s="57" t="s">
        <v>224</v>
      </c>
      <c r="B108" s="31">
        <v>418</v>
      </c>
      <c r="C108" s="62"/>
      <c r="D108" s="63">
        <f>SUMIFS('T4'!$BM:$BM,'T4'!$BL:$BL,BCDKT!B108)</f>
        <v>22731972.844000001</v>
      </c>
      <c r="E108" s="63">
        <f>SUMIFS('T4'!$BN:$BN,'T4'!$BL:$BL,BCDKT!B108)</f>
        <v>22731972.844000001</v>
      </c>
    </row>
    <row r="109" spans="1:7" ht="14.3">
      <c r="A109" s="57" t="s">
        <v>225</v>
      </c>
      <c r="B109" s="31">
        <v>419</v>
      </c>
      <c r="C109" s="62"/>
      <c r="D109" s="63">
        <f>SUMIFS('T4'!$BM:$BM,'T4'!$BL:$BL,BCDKT!B109)</f>
        <v>0</v>
      </c>
      <c r="E109" s="63">
        <f>SUMIFS('T4'!$BN:$BN,'T4'!$BL:$BL,BCDKT!B109)</f>
        <v>0</v>
      </c>
    </row>
    <row r="110" spans="1:7" ht="14.3">
      <c r="A110" s="57" t="s">
        <v>226</v>
      </c>
      <c r="B110" s="31">
        <v>420</v>
      </c>
      <c r="C110" s="62"/>
      <c r="D110" s="63">
        <f>SUMIFS('T4'!$BM:$BM,'T4'!$BL:$BL,BCDKT!B110)</f>
        <v>0</v>
      </c>
      <c r="E110" s="63">
        <f>SUMIFS('T4'!$BN:$BN,'T4'!$BL:$BL,BCDKT!B110)</f>
        <v>0</v>
      </c>
    </row>
    <row r="111" spans="1:7" ht="13.55" customHeight="1">
      <c r="A111" s="57" t="s">
        <v>227</v>
      </c>
      <c r="B111" s="76" t="s">
        <v>228</v>
      </c>
      <c r="C111" s="62"/>
      <c r="D111" s="63">
        <f>SUMIFS('T4'!$BM:$BM,'T4'!$BL:$BL,BCDKT!B111)</f>
        <v>3785864657.972034</v>
      </c>
      <c r="E111" s="63">
        <f>SUMIFS('T4'!$BN:$BN,'T4'!$BL:$BL,BCDKT!B111)</f>
        <v>3245457980.5271897</v>
      </c>
    </row>
    <row r="112" spans="1:7" s="52" customFormat="1" ht="14.3">
      <c r="A112" s="59" t="s">
        <v>231</v>
      </c>
      <c r="B112" s="76" t="s">
        <v>232</v>
      </c>
      <c r="C112" s="54"/>
      <c r="D112" s="63">
        <f>SUMIFS('T4'!$BM:$BM,'T4'!$BL:$BL,BCDKT!B112)</f>
        <v>0</v>
      </c>
      <c r="E112" s="63">
        <f>SUMIFS('T4'!$BN:$BN,'T4'!$BL:$BL,BCDKT!B112)</f>
        <v>0</v>
      </c>
    </row>
    <row r="113" spans="1:7" s="52" customFormat="1" ht="14.3">
      <c r="A113" s="59" t="s">
        <v>247</v>
      </c>
      <c r="B113" s="76" t="s">
        <v>248</v>
      </c>
      <c r="C113" s="54"/>
      <c r="D113" s="63">
        <f>SUMIFS('T4'!$BM:$BM,'T4'!$BL:$BL,BCDKT!B113)</f>
        <v>1112499007.1839643</v>
      </c>
      <c r="E113" s="63">
        <f>SUMIFS('T4'!$BN:$BN,'T4'!$BL:$BL,BCDKT!B113)</f>
        <v>1128253921.2818091</v>
      </c>
    </row>
    <row r="114" spans="1:7" s="52" customFormat="1">
      <c r="A114" s="77" t="s">
        <v>93</v>
      </c>
      <c r="B114" s="60" t="s">
        <v>233</v>
      </c>
      <c r="C114" s="54"/>
      <c r="D114" s="188"/>
      <c r="E114" s="188"/>
    </row>
    <row r="115" spans="1:7" s="52" customFormat="1" ht="14.3">
      <c r="A115" s="59" t="s">
        <v>94</v>
      </c>
      <c r="B115" s="76" t="s">
        <v>234</v>
      </c>
      <c r="C115" s="54"/>
      <c r="D115" s="63">
        <f>SUMIFS('T4'!$BM:$BM,'T4'!$BL:$BL,BCDKT!B115)</f>
        <v>0</v>
      </c>
      <c r="E115" s="63">
        <f>SUMIFS('T4'!$BN:$BN,'T4'!$BL:$BL,BCDKT!B115)</f>
        <v>0</v>
      </c>
    </row>
    <row r="116" spans="1:7" s="52" customFormat="1" ht="14.3">
      <c r="A116" s="59" t="s">
        <v>95</v>
      </c>
      <c r="B116" s="76" t="s">
        <v>235</v>
      </c>
      <c r="C116" s="54"/>
      <c r="D116" s="63">
        <f>SUMIFS('T4'!$BM:$BM,'T4'!$BL:$BL,BCDKT!B116)</f>
        <v>0</v>
      </c>
      <c r="E116" s="63">
        <f>SUMIFS('T4'!$BN:$BN,'T4'!$BL:$BL,BCDKT!B116)</f>
        <v>0</v>
      </c>
    </row>
    <row r="117" spans="1:7" s="52" customFormat="1">
      <c r="A117" s="77" t="s">
        <v>237</v>
      </c>
      <c r="B117" s="60" t="s">
        <v>236</v>
      </c>
      <c r="C117" s="54"/>
      <c r="D117" s="188">
        <f>D69+D99</f>
        <v>22066853179.744995</v>
      </c>
      <c r="E117" s="188">
        <f>E69+E99</f>
        <v>23956603755.896999</v>
      </c>
      <c r="F117" s="192">
        <f>D117-'T4'!X50</f>
        <v>0</v>
      </c>
      <c r="G117" s="192">
        <f>E117-'T4'!AH50</f>
        <v>0</v>
      </c>
    </row>
    <row r="118" spans="1:7">
      <c r="F118" s="193">
        <f>D117-D67</f>
        <v>-3.482818603515625E-3</v>
      </c>
      <c r="G118" s="193">
        <f>E117-E67</f>
        <v>-2.483367919921875E-3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BS126"/>
  <sheetViews>
    <sheetView view="pageBreakPreview" topLeftCell="A104" zoomScaleNormal="100" zoomScaleSheetLayoutView="100" workbookViewId="0">
      <selection activeCell="BJ1" sqref="BJ1"/>
    </sheetView>
  </sheetViews>
  <sheetFormatPr defaultColWidth="7.875" defaultRowHeight="14.3"/>
  <cols>
    <col min="1" max="13" width="1.5" style="84" customWidth="1"/>
    <col min="14" max="14" width="2.75" style="84" customWidth="1"/>
    <col min="15" max="15" width="3.875" style="84" customWidth="1"/>
    <col min="16" max="19" width="1.5" style="84" customWidth="1"/>
    <col min="20" max="20" width="3" style="84" customWidth="1"/>
    <col min="21" max="21" width="2.5" style="84" customWidth="1"/>
    <col min="22" max="25" width="1.5" style="84" customWidth="1"/>
    <col min="26" max="26" width="1.25" style="84" customWidth="1"/>
    <col min="27" max="30" width="1.5" style="84" customWidth="1"/>
    <col min="31" max="31" width="2.375" style="84" customWidth="1"/>
    <col min="32" max="35" width="1.5" style="84" customWidth="1"/>
    <col min="36" max="36" width="1" style="84" customWidth="1"/>
    <col min="37" max="39" width="1.5" style="84" customWidth="1"/>
    <col min="40" max="40" width="1.125" style="84" customWidth="1"/>
    <col min="41" max="41" width="1.875" style="84" customWidth="1"/>
    <col min="42" max="45" width="1.5" style="84" customWidth="1"/>
    <col min="46" max="46" width="1" style="84" customWidth="1"/>
    <col min="47" max="53" width="1.5" style="84" customWidth="1"/>
    <col min="54" max="54" width="0.875" style="84" customWidth="1"/>
    <col min="55" max="61" width="1.5" style="84" customWidth="1"/>
    <col min="62" max="62" width="12.375" style="84" customWidth="1"/>
    <col min="63" max="63" width="13.5" style="84" customWidth="1"/>
    <col min="64" max="64" width="13.375" style="84" bestFit="1" customWidth="1"/>
    <col min="65" max="65" width="14.625" style="84" bestFit="1" customWidth="1"/>
    <col min="66" max="16384" width="7.875" style="84"/>
  </cols>
  <sheetData>
    <row r="1" spans="1:67" ht="16.75" customHeight="1" thickBot="1">
      <c r="BJ1" s="85" t="s">
        <v>258</v>
      </c>
      <c r="BK1" s="86"/>
      <c r="BL1" s="86"/>
      <c r="BM1" s="87" t="s">
        <v>259</v>
      </c>
      <c r="BN1" s="88" t="s">
        <v>259</v>
      </c>
      <c r="BO1" s="89"/>
    </row>
    <row r="2" spans="1:67" s="94" customFormat="1" ht="16.75" customHeight="1">
      <c r="A2" s="280" t="s">
        <v>260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280"/>
      <c r="AM2" s="280"/>
      <c r="AN2" s="280"/>
      <c r="AO2" s="280"/>
      <c r="AP2" s="280"/>
      <c r="AQ2" s="280"/>
      <c r="AR2" s="280"/>
      <c r="AS2" s="280"/>
      <c r="AT2" s="280"/>
      <c r="AU2" s="280"/>
      <c r="AV2" s="280"/>
      <c r="AW2" s="280"/>
      <c r="AX2" s="280"/>
      <c r="AY2" s="280"/>
      <c r="AZ2" s="280"/>
      <c r="BA2" s="280"/>
      <c r="BB2" s="280"/>
      <c r="BC2" s="280"/>
      <c r="BD2" s="280"/>
      <c r="BE2" s="280"/>
      <c r="BF2" s="280"/>
      <c r="BG2" s="280"/>
      <c r="BH2" s="280"/>
      <c r="BI2" s="280"/>
      <c r="BJ2" s="90" t="s">
        <v>261</v>
      </c>
      <c r="BK2" s="90" t="s">
        <v>262</v>
      </c>
      <c r="BL2" s="91"/>
      <c r="BM2" s="91"/>
      <c r="BN2" s="92" t="s">
        <v>263</v>
      </c>
      <c r="BO2" s="93"/>
    </row>
    <row r="3" spans="1:67" s="94" customFormat="1" ht="16.75" customHeight="1">
      <c r="A3" s="280" t="str">
        <f>"Bảng cân đối kế toán tại "&amp;$BJ$1</f>
        <v>Bảng cân đối kế toán tại ngày 31 tháng 3 năm 2015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  <c r="BC3" s="280"/>
      <c r="BD3" s="280"/>
      <c r="BE3" s="280"/>
      <c r="BF3" s="280"/>
      <c r="BG3" s="280"/>
      <c r="BH3" s="280"/>
      <c r="BI3" s="280"/>
      <c r="BK3" s="91" t="s">
        <v>264</v>
      </c>
      <c r="BL3" s="91"/>
      <c r="BM3" s="91"/>
      <c r="BN3" s="92" t="s">
        <v>265</v>
      </c>
      <c r="BO3" s="93"/>
    </row>
    <row r="4" spans="1:67" s="94" customFormat="1" ht="16.75" customHeight="1" thickBot="1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6" t="s">
        <v>266</v>
      </c>
      <c r="BK4" s="97"/>
      <c r="BL4" s="97"/>
      <c r="BM4" s="97">
        <v>1</v>
      </c>
      <c r="BN4" s="98" t="s">
        <v>267</v>
      </c>
      <c r="BO4" s="99"/>
    </row>
    <row r="6" spans="1:67">
      <c r="BI6" s="100" t="s">
        <v>268</v>
      </c>
    </row>
    <row r="7" spans="1:67">
      <c r="BG7" s="101"/>
      <c r="BH7" s="101"/>
      <c r="BI7" s="102" t="s">
        <v>269</v>
      </c>
    </row>
    <row r="8" spans="1:67" ht="22.1" customHeight="1">
      <c r="A8" s="279" t="s">
        <v>60</v>
      </c>
      <c r="B8" s="279"/>
      <c r="C8" s="279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81" t="s">
        <v>10</v>
      </c>
      <c r="Q8" s="282"/>
      <c r="R8" s="283"/>
      <c r="S8" s="287" t="s">
        <v>139</v>
      </c>
      <c r="T8" s="288"/>
      <c r="U8" s="289"/>
      <c r="V8" s="279" t="s">
        <v>270</v>
      </c>
      <c r="W8" s="279"/>
      <c r="X8" s="279"/>
      <c r="Y8" s="279"/>
      <c r="Z8" s="279"/>
      <c r="AA8" s="279"/>
      <c r="AB8" s="279"/>
      <c r="AC8" s="279"/>
      <c r="AD8" s="279"/>
      <c r="AE8" s="279"/>
      <c r="AF8" s="279"/>
      <c r="AG8" s="279"/>
      <c r="AH8" s="279"/>
      <c r="AI8" s="279"/>
      <c r="AJ8" s="279"/>
      <c r="AK8" s="279"/>
      <c r="AL8" s="279"/>
      <c r="AM8" s="279"/>
      <c r="AN8" s="279"/>
      <c r="AO8" s="279"/>
      <c r="AP8" s="279" t="s">
        <v>271</v>
      </c>
      <c r="AQ8" s="279"/>
      <c r="AR8" s="279"/>
      <c r="AS8" s="279"/>
      <c r="AT8" s="279"/>
      <c r="AU8" s="279"/>
      <c r="AV8" s="279"/>
      <c r="AW8" s="279"/>
      <c r="AX8" s="279"/>
      <c r="AY8" s="279"/>
      <c r="AZ8" s="279"/>
      <c r="BA8" s="279"/>
      <c r="BB8" s="279"/>
      <c r="BC8" s="279"/>
      <c r="BD8" s="279"/>
      <c r="BE8" s="279"/>
      <c r="BF8" s="279"/>
      <c r="BG8" s="279"/>
      <c r="BH8" s="279"/>
      <c r="BI8" s="279"/>
    </row>
    <row r="9" spans="1:67" ht="31.4" customHeight="1">
      <c r="A9" s="279"/>
      <c r="B9" s="279"/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84"/>
      <c r="Q9" s="285"/>
      <c r="R9" s="286"/>
      <c r="S9" s="290"/>
      <c r="T9" s="291"/>
      <c r="U9" s="292"/>
      <c r="V9" s="279" t="str">
        <f>BJ2</f>
        <v>31/3/2015</v>
      </c>
      <c r="W9" s="279"/>
      <c r="X9" s="279"/>
      <c r="Y9" s="279"/>
      <c r="Z9" s="279"/>
      <c r="AA9" s="279"/>
      <c r="AB9" s="279"/>
      <c r="AC9" s="279"/>
      <c r="AD9" s="279"/>
      <c r="AE9" s="279"/>
      <c r="AF9" s="276" t="s">
        <v>272</v>
      </c>
      <c r="AG9" s="277"/>
      <c r="AH9" s="277"/>
      <c r="AI9" s="277"/>
      <c r="AJ9" s="277"/>
      <c r="AK9" s="277"/>
      <c r="AL9" s="277"/>
      <c r="AM9" s="277"/>
      <c r="AN9" s="277"/>
      <c r="AO9" s="278"/>
      <c r="AP9" s="279" t="str">
        <f>V9</f>
        <v>31/3/2015</v>
      </c>
      <c r="AQ9" s="279"/>
      <c r="AR9" s="279"/>
      <c r="AS9" s="279"/>
      <c r="AT9" s="279"/>
      <c r="AU9" s="279"/>
      <c r="AV9" s="279"/>
      <c r="AW9" s="279"/>
      <c r="AX9" s="279"/>
      <c r="AY9" s="279"/>
      <c r="AZ9" s="276" t="s">
        <v>272</v>
      </c>
      <c r="BA9" s="277"/>
      <c r="BB9" s="277"/>
      <c r="BC9" s="277"/>
      <c r="BD9" s="277"/>
      <c r="BE9" s="277"/>
      <c r="BF9" s="277"/>
      <c r="BG9" s="277"/>
      <c r="BH9" s="277"/>
      <c r="BI9" s="278"/>
    </row>
    <row r="10" spans="1:67" ht="15" customHeight="1">
      <c r="A10" s="279">
        <v>1</v>
      </c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>
        <v>2</v>
      </c>
      <c r="Q10" s="279"/>
      <c r="R10" s="279"/>
      <c r="S10" s="279">
        <v>3</v>
      </c>
      <c r="T10" s="279"/>
      <c r="U10" s="279"/>
      <c r="V10" s="279">
        <v>4</v>
      </c>
      <c r="W10" s="279"/>
      <c r="X10" s="279"/>
      <c r="Y10" s="279"/>
      <c r="Z10" s="279"/>
      <c r="AA10" s="279"/>
      <c r="AB10" s="279"/>
      <c r="AC10" s="279"/>
      <c r="AD10" s="279"/>
      <c r="AE10" s="279"/>
      <c r="AF10" s="279">
        <v>5</v>
      </c>
      <c r="AG10" s="279"/>
      <c r="AH10" s="279"/>
      <c r="AI10" s="279"/>
      <c r="AJ10" s="279"/>
      <c r="AK10" s="279"/>
      <c r="AL10" s="279"/>
      <c r="AM10" s="279"/>
      <c r="AN10" s="279"/>
      <c r="AO10" s="279"/>
      <c r="AP10" s="279">
        <v>6</v>
      </c>
      <c r="AQ10" s="279"/>
      <c r="AR10" s="279"/>
      <c r="AS10" s="279"/>
      <c r="AT10" s="279"/>
      <c r="AU10" s="279"/>
      <c r="AV10" s="279"/>
      <c r="AW10" s="279"/>
      <c r="AX10" s="279"/>
      <c r="AY10" s="279"/>
      <c r="AZ10" s="279">
        <v>7</v>
      </c>
      <c r="BA10" s="279"/>
      <c r="BB10" s="279"/>
      <c r="BC10" s="279"/>
      <c r="BD10" s="279"/>
      <c r="BE10" s="279"/>
      <c r="BF10" s="279"/>
      <c r="BG10" s="279"/>
      <c r="BH10" s="279"/>
      <c r="BI10" s="279"/>
    </row>
    <row r="11" spans="1:67" s="108" customFormat="1">
      <c r="A11" s="103" t="s">
        <v>273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5"/>
      <c r="P11" s="302">
        <v>100</v>
      </c>
      <c r="Q11" s="303"/>
      <c r="R11" s="304"/>
      <c r="S11" s="106"/>
      <c r="T11" s="107"/>
      <c r="U11" s="107"/>
      <c r="V11" s="305">
        <f>V13+V19+V23+V32+V37</f>
        <v>6790705858.7129993</v>
      </c>
      <c r="W11" s="306"/>
      <c r="X11" s="306"/>
      <c r="Y11" s="306"/>
      <c r="Z11" s="306"/>
      <c r="AA11" s="306"/>
      <c r="AB11" s="306"/>
      <c r="AC11" s="306"/>
      <c r="AD11" s="306"/>
      <c r="AE11" s="307"/>
      <c r="AF11" s="305">
        <f>AF13+AF19+AF23+AF32+AF37</f>
        <v>9180555940.4590015</v>
      </c>
      <c r="AG11" s="306"/>
      <c r="AH11" s="306"/>
      <c r="AI11" s="306"/>
      <c r="AJ11" s="306"/>
      <c r="AK11" s="306"/>
      <c r="AL11" s="306"/>
      <c r="AM11" s="306"/>
      <c r="AN11" s="306"/>
      <c r="AO11" s="307"/>
      <c r="AP11" s="305">
        <f>AP13+AP19+AP23+AP32+AP37</f>
        <v>4237963568.5770001</v>
      </c>
      <c r="AQ11" s="306"/>
      <c r="AR11" s="306"/>
      <c r="AS11" s="306"/>
      <c r="AT11" s="306"/>
      <c r="AU11" s="306"/>
      <c r="AV11" s="306"/>
      <c r="AW11" s="306"/>
      <c r="AX11" s="306"/>
      <c r="AY11" s="307"/>
      <c r="AZ11" s="305">
        <f>AZ13+AZ19+AZ23+AZ32+AZ37</f>
        <v>6376293638.9649992</v>
      </c>
      <c r="BA11" s="306"/>
      <c r="BB11" s="306"/>
      <c r="BC11" s="306"/>
      <c r="BD11" s="306"/>
      <c r="BE11" s="306"/>
      <c r="BF11" s="306"/>
      <c r="BG11" s="306"/>
      <c r="BH11" s="306"/>
      <c r="BI11" s="307"/>
      <c r="BJ11" s="108">
        <f>P11</f>
        <v>100</v>
      </c>
      <c r="BK11" s="183">
        <f>V11</f>
        <v>6790705858.7129993</v>
      </c>
      <c r="BL11" s="183">
        <f>AF11</f>
        <v>9180555940.4590015</v>
      </c>
    </row>
    <row r="12" spans="1:67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1"/>
      <c r="P12" s="109"/>
      <c r="Q12" s="110"/>
      <c r="R12" s="111"/>
      <c r="S12" s="109"/>
      <c r="T12" s="110"/>
      <c r="U12" s="111"/>
      <c r="V12" s="109"/>
      <c r="W12" s="110"/>
      <c r="X12" s="110"/>
      <c r="Y12" s="110"/>
      <c r="Z12" s="110"/>
      <c r="AA12" s="110"/>
      <c r="AB12" s="110"/>
      <c r="AC12" s="110"/>
      <c r="AD12" s="110"/>
      <c r="AE12" s="111"/>
      <c r="AF12" s="109"/>
      <c r="AG12" s="110"/>
      <c r="AH12" s="110"/>
      <c r="AI12" s="110"/>
      <c r="AJ12" s="110"/>
      <c r="AK12" s="110"/>
      <c r="AL12" s="110"/>
      <c r="AM12" s="110"/>
      <c r="AN12" s="110"/>
      <c r="AO12" s="111"/>
      <c r="AP12" s="109"/>
      <c r="AQ12" s="110"/>
      <c r="AR12" s="110"/>
      <c r="AS12" s="110"/>
      <c r="AT12" s="110"/>
      <c r="AU12" s="110"/>
      <c r="AV12" s="110"/>
      <c r="AW12" s="110"/>
      <c r="AX12" s="110"/>
      <c r="AY12" s="111"/>
      <c r="AZ12" s="109"/>
      <c r="BA12" s="110"/>
      <c r="BB12" s="110"/>
      <c r="BC12" s="110"/>
      <c r="BD12" s="110"/>
      <c r="BE12" s="110"/>
      <c r="BF12" s="110"/>
      <c r="BG12" s="110"/>
      <c r="BH12" s="110"/>
      <c r="BI12" s="111"/>
      <c r="BJ12" s="108">
        <f t="shared" ref="BJ12:BJ44" si="0">P12</f>
        <v>0</v>
      </c>
      <c r="BK12" s="183">
        <f t="shared" ref="BK12:BK44" si="1">V12</f>
        <v>0</v>
      </c>
      <c r="BL12" s="183">
        <f t="shared" ref="BL12:BL44" si="2">AF12</f>
        <v>0</v>
      </c>
    </row>
    <row r="13" spans="1:67">
      <c r="A13" s="112" t="s">
        <v>274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4"/>
      <c r="P13" s="308">
        <v>110</v>
      </c>
      <c r="Q13" s="309"/>
      <c r="R13" s="310"/>
      <c r="S13" s="311" t="s">
        <v>443</v>
      </c>
      <c r="T13" s="312"/>
      <c r="U13" s="313"/>
      <c r="V13" s="293">
        <f>SUM(V16:AE17)</f>
        <v>3194491163.9219999</v>
      </c>
      <c r="W13" s="294"/>
      <c r="X13" s="294"/>
      <c r="Y13" s="294"/>
      <c r="Z13" s="294"/>
      <c r="AA13" s="294"/>
      <c r="AB13" s="294"/>
      <c r="AC13" s="294"/>
      <c r="AD13" s="294"/>
      <c r="AE13" s="295"/>
      <c r="AF13" s="293">
        <f>SUM(AF16:AO17)</f>
        <v>3595756092.5760002</v>
      </c>
      <c r="AG13" s="294"/>
      <c r="AH13" s="294"/>
      <c r="AI13" s="294"/>
      <c r="AJ13" s="294"/>
      <c r="AK13" s="294"/>
      <c r="AL13" s="294"/>
      <c r="AM13" s="294"/>
      <c r="AN13" s="294"/>
      <c r="AO13" s="295"/>
      <c r="AP13" s="293">
        <f>SUM(AP16:AY17)</f>
        <v>1733700205.9549999</v>
      </c>
      <c r="AQ13" s="294"/>
      <c r="AR13" s="294"/>
      <c r="AS13" s="294"/>
      <c r="AT13" s="294"/>
      <c r="AU13" s="294"/>
      <c r="AV13" s="294"/>
      <c r="AW13" s="294"/>
      <c r="AX13" s="294"/>
      <c r="AY13" s="295"/>
      <c r="AZ13" s="293">
        <f>SUM(AZ16:BI17)</f>
        <v>1647716541.674</v>
      </c>
      <c r="BA13" s="294"/>
      <c r="BB13" s="294"/>
      <c r="BC13" s="294"/>
      <c r="BD13" s="294"/>
      <c r="BE13" s="294"/>
      <c r="BF13" s="294"/>
      <c r="BG13" s="294"/>
      <c r="BH13" s="294"/>
      <c r="BI13" s="295"/>
      <c r="BJ13" s="108">
        <f t="shared" si="0"/>
        <v>110</v>
      </c>
      <c r="BK13" s="183">
        <f t="shared" si="1"/>
        <v>3194491163.9219999</v>
      </c>
      <c r="BL13" s="183">
        <f t="shared" si="2"/>
        <v>3595756092.5760002</v>
      </c>
    </row>
    <row r="14" spans="1:67">
      <c r="A14" s="112" t="s">
        <v>275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1"/>
      <c r="P14" s="109"/>
      <c r="Q14" s="110"/>
      <c r="R14" s="111"/>
      <c r="S14" s="109"/>
      <c r="T14" s="110"/>
      <c r="U14" s="111"/>
      <c r="V14" s="109"/>
      <c r="W14" s="110"/>
      <c r="X14" s="110"/>
      <c r="Y14" s="110"/>
      <c r="Z14" s="110"/>
      <c r="AA14" s="110"/>
      <c r="AB14" s="110"/>
      <c r="AC14" s="110"/>
      <c r="AD14" s="110"/>
      <c r="AE14" s="111"/>
      <c r="AF14" s="109"/>
      <c r="AG14" s="110"/>
      <c r="AH14" s="110"/>
      <c r="AI14" s="110"/>
      <c r="AJ14" s="110"/>
      <c r="AK14" s="110"/>
      <c r="AL14" s="110"/>
      <c r="AM14" s="110"/>
      <c r="AN14" s="110"/>
      <c r="AO14" s="111"/>
      <c r="AP14" s="109"/>
      <c r="AQ14" s="110"/>
      <c r="AR14" s="110"/>
      <c r="AS14" s="110"/>
      <c r="AT14" s="110"/>
      <c r="AU14" s="110"/>
      <c r="AV14" s="110"/>
      <c r="AW14" s="110"/>
      <c r="AX14" s="110"/>
      <c r="AY14" s="111"/>
      <c r="AZ14" s="109"/>
      <c r="BA14" s="110"/>
      <c r="BB14" s="110"/>
      <c r="BC14" s="110"/>
      <c r="BD14" s="110"/>
      <c r="BE14" s="110"/>
      <c r="BF14" s="110"/>
      <c r="BG14" s="110"/>
      <c r="BH14" s="110"/>
      <c r="BI14" s="111"/>
      <c r="BJ14" s="108">
        <f t="shared" si="0"/>
        <v>0</v>
      </c>
      <c r="BK14" s="183">
        <f t="shared" si="1"/>
        <v>0</v>
      </c>
      <c r="BL14" s="183">
        <f t="shared" si="2"/>
        <v>0</v>
      </c>
    </row>
    <row r="15" spans="1:67">
      <c r="A15" s="112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1"/>
      <c r="P15" s="109"/>
      <c r="Q15" s="110"/>
      <c r="R15" s="111"/>
      <c r="S15" s="109"/>
      <c r="T15" s="110"/>
      <c r="U15" s="111"/>
      <c r="V15" s="109"/>
      <c r="W15" s="110"/>
      <c r="X15" s="110"/>
      <c r="Y15" s="110"/>
      <c r="Z15" s="110"/>
      <c r="AA15" s="110"/>
      <c r="AB15" s="110"/>
      <c r="AC15" s="110"/>
      <c r="AD15" s="110"/>
      <c r="AE15" s="111"/>
      <c r="AF15" s="109"/>
      <c r="AG15" s="110"/>
      <c r="AH15" s="110"/>
      <c r="AI15" s="110"/>
      <c r="AJ15" s="110"/>
      <c r="AK15" s="110"/>
      <c r="AL15" s="110"/>
      <c r="AM15" s="110"/>
      <c r="AN15" s="110"/>
      <c r="AO15" s="111"/>
      <c r="AP15" s="109"/>
      <c r="AQ15" s="110"/>
      <c r="AR15" s="110"/>
      <c r="AS15" s="110"/>
      <c r="AT15" s="110"/>
      <c r="AU15" s="110"/>
      <c r="AV15" s="110"/>
      <c r="AW15" s="110"/>
      <c r="AX15" s="110"/>
      <c r="AY15" s="111"/>
      <c r="AZ15" s="109"/>
      <c r="BA15" s="110"/>
      <c r="BB15" s="110"/>
      <c r="BC15" s="110"/>
      <c r="BD15" s="110"/>
      <c r="BE15" s="110"/>
      <c r="BF15" s="110"/>
      <c r="BG15" s="110"/>
      <c r="BH15" s="110"/>
      <c r="BI15" s="111"/>
      <c r="BJ15" s="108">
        <f t="shared" si="0"/>
        <v>0</v>
      </c>
      <c r="BK15" s="183">
        <f t="shared" si="1"/>
        <v>0</v>
      </c>
      <c r="BL15" s="183">
        <f t="shared" si="2"/>
        <v>0</v>
      </c>
    </row>
    <row r="16" spans="1:67">
      <c r="A16" s="109" t="s">
        <v>276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1"/>
      <c r="P16" s="296">
        <v>111</v>
      </c>
      <c r="Q16" s="297"/>
      <c r="R16" s="298"/>
      <c r="S16" s="109"/>
      <c r="T16" s="110"/>
      <c r="U16" s="111"/>
      <c r="V16" s="299">
        <v>202091163.92199999</v>
      </c>
      <c r="W16" s="300"/>
      <c r="X16" s="300"/>
      <c r="Y16" s="300"/>
      <c r="Z16" s="300"/>
      <c r="AA16" s="300"/>
      <c r="AB16" s="300"/>
      <c r="AC16" s="300"/>
      <c r="AD16" s="300"/>
      <c r="AE16" s="301"/>
      <c r="AF16" s="299">
        <v>195720950.56600001</v>
      </c>
      <c r="AG16" s="300"/>
      <c r="AH16" s="300"/>
      <c r="AI16" s="300"/>
      <c r="AJ16" s="300"/>
      <c r="AK16" s="300"/>
      <c r="AL16" s="300"/>
      <c r="AM16" s="300"/>
      <c r="AN16" s="300"/>
      <c r="AO16" s="301"/>
      <c r="AP16" s="299">
        <v>37000205.954999998</v>
      </c>
      <c r="AQ16" s="300"/>
      <c r="AR16" s="300"/>
      <c r="AS16" s="300"/>
      <c r="AT16" s="300"/>
      <c r="AU16" s="300"/>
      <c r="AV16" s="300"/>
      <c r="AW16" s="300"/>
      <c r="AX16" s="300"/>
      <c r="AY16" s="301"/>
      <c r="AZ16" s="299">
        <v>13216541.674000001</v>
      </c>
      <c r="BA16" s="300"/>
      <c r="BB16" s="300"/>
      <c r="BC16" s="300"/>
      <c r="BD16" s="300"/>
      <c r="BE16" s="300"/>
      <c r="BF16" s="300"/>
      <c r="BG16" s="300"/>
      <c r="BH16" s="300"/>
      <c r="BI16" s="301"/>
      <c r="BJ16" s="108">
        <f t="shared" si="0"/>
        <v>111</v>
      </c>
      <c r="BK16" s="183">
        <f t="shared" si="1"/>
        <v>202091163.92199999</v>
      </c>
      <c r="BL16" s="183">
        <f t="shared" si="2"/>
        <v>195720950.56600001</v>
      </c>
    </row>
    <row r="17" spans="1:64">
      <c r="A17" s="109" t="s">
        <v>277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1"/>
      <c r="P17" s="296">
        <v>112</v>
      </c>
      <c r="Q17" s="297"/>
      <c r="R17" s="298"/>
      <c r="S17" s="109"/>
      <c r="T17" s="110"/>
      <c r="U17" s="111"/>
      <c r="V17" s="299">
        <v>2992400000</v>
      </c>
      <c r="W17" s="300"/>
      <c r="X17" s="300"/>
      <c r="Y17" s="300"/>
      <c r="Z17" s="300"/>
      <c r="AA17" s="300"/>
      <c r="AB17" s="300"/>
      <c r="AC17" s="300"/>
      <c r="AD17" s="300"/>
      <c r="AE17" s="301"/>
      <c r="AF17" s="299">
        <v>3400035142.0100002</v>
      </c>
      <c r="AG17" s="300"/>
      <c r="AH17" s="300"/>
      <c r="AI17" s="300"/>
      <c r="AJ17" s="300"/>
      <c r="AK17" s="300"/>
      <c r="AL17" s="300"/>
      <c r="AM17" s="300"/>
      <c r="AN17" s="300"/>
      <c r="AO17" s="301"/>
      <c r="AP17" s="299">
        <v>1696700000</v>
      </c>
      <c r="AQ17" s="300"/>
      <c r="AR17" s="300"/>
      <c r="AS17" s="300"/>
      <c r="AT17" s="300"/>
      <c r="AU17" s="300"/>
      <c r="AV17" s="300"/>
      <c r="AW17" s="300"/>
      <c r="AX17" s="300"/>
      <c r="AY17" s="301"/>
      <c r="AZ17" s="299">
        <v>1634500000</v>
      </c>
      <c r="BA17" s="300"/>
      <c r="BB17" s="300"/>
      <c r="BC17" s="300"/>
      <c r="BD17" s="300"/>
      <c r="BE17" s="300"/>
      <c r="BF17" s="300"/>
      <c r="BG17" s="300"/>
      <c r="BH17" s="300"/>
      <c r="BI17" s="301"/>
      <c r="BJ17" s="108">
        <f t="shared" si="0"/>
        <v>112</v>
      </c>
      <c r="BK17" s="183">
        <f t="shared" si="1"/>
        <v>2992400000</v>
      </c>
      <c r="BL17" s="183">
        <f t="shared" si="2"/>
        <v>3400035142.0100002</v>
      </c>
    </row>
    <row r="18" spans="1:64">
      <c r="A18" s="109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1"/>
      <c r="P18" s="109"/>
      <c r="Q18" s="110"/>
      <c r="R18" s="111"/>
      <c r="S18" s="109"/>
      <c r="T18" s="110"/>
      <c r="U18" s="111"/>
      <c r="V18" s="109"/>
      <c r="W18" s="110"/>
      <c r="X18" s="110"/>
      <c r="Y18" s="110"/>
      <c r="Z18" s="110"/>
      <c r="AA18" s="110"/>
      <c r="AB18" s="110"/>
      <c r="AC18" s="110"/>
      <c r="AD18" s="110"/>
      <c r="AE18" s="111"/>
      <c r="AF18" s="109"/>
      <c r="AG18" s="110"/>
      <c r="AH18" s="110"/>
      <c r="AI18" s="110"/>
      <c r="AJ18" s="110"/>
      <c r="AK18" s="110"/>
      <c r="AL18" s="110"/>
      <c r="AM18" s="110"/>
      <c r="AN18" s="110"/>
      <c r="AO18" s="111"/>
      <c r="AP18" s="109"/>
      <c r="AQ18" s="110"/>
      <c r="AR18" s="110"/>
      <c r="AS18" s="110"/>
      <c r="AT18" s="110"/>
      <c r="AU18" s="110"/>
      <c r="AV18" s="110"/>
      <c r="AW18" s="110"/>
      <c r="AX18" s="110"/>
      <c r="AY18" s="111"/>
      <c r="AZ18" s="109"/>
      <c r="BA18" s="110"/>
      <c r="BB18" s="110"/>
      <c r="BC18" s="110"/>
      <c r="BD18" s="110"/>
      <c r="BE18" s="110"/>
      <c r="BF18" s="110"/>
      <c r="BG18" s="110"/>
      <c r="BH18" s="110"/>
      <c r="BI18" s="111"/>
      <c r="BJ18" s="108">
        <f t="shared" si="0"/>
        <v>0</v>
      </c>
      <c r="BK18" s="183">
        <f t="shared" si="1"/>
        <v>0</v>
      </c>
      <c r="BL18" s="183">
        <f t="shared" si="2"/>
        <v>0</v>
      </c>
    </row>
    <row r="19" spans="1:64" s="108" customFormat="1">
      <c r="A19" s="112" t="s">
        <v>278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4"/>
      <c r="P19" s="308">
        <v>120</v>
      </c>
      <c r="Q19" s="309"/>
      <c r="R19" s="310"/>
      <c r="S19" s="314" t="s">
        <v>489</v>
      </c>
      <c r="T19" s="315"/>
      <c r="U19" s="316"/>
      <c r="V19" s="293">
        <f>SUM(V20)</f>
        <v>1416202684.0829999</v>
      </c>
      <c r="W19" s="294"/>
      <c r="X19" s="294"/>
      <c r="Y19" s="294"/>
      <c r="Z19" s="294"/>
      <c r="AA19" s="294"/>
      <c r="AB19" s="294"/>
      <c r="AC19" s="294"/>
      <c r="AD19" s="294"/>
      <c r="AE19" s="295"/>
      <c r="AF19" s="293">
        <f>SUM(AF20)</f>
        <v>3717598214.0830002</v>
      </c>
      <c r="AG19" s="294"/>
      <c r="AH19" s="294"/>
      <c r="AI19" s="294"/>
      <c r="AJ19" s="294"/>
      <c r="AK19" s="294"/>
      <c r="AL19" s="294"/>
      <c r="AM19" s="294"/>
      <c r="AN19" s="294"/>
      <c r="AO19" s="295"/>
      <c r="AP19" s="293">
        <f>SUM(AP20)</f>
        <v>776200000</v>
      </c>
      <c r="AQ19" s="294"/>
      <c r="AR19" s="294"/>
      <c r="AS19" s="294"/>
      <c r="AT19" s="294"/>
      <c r="AU19" s="294"/>
      <c r="AV19" s="294"/>
      <c r="AW19" s="294"/>
      <c r="AX19" s="294"/>
      <c r="AY19" s="295"/>
      <c r="AZ19" s="293">
        <f>SUM(AZ20)</f>
        <v>2337900000</v>
      </c>
      <c r="BA19" s="294"/>
      <c r="BB19" s="294"/>
      <c r="BC19" s="294"/>
      <c r="BD19" s="294"/>
      <c r="BE19" s="294"/>
      <c r="BF19" s="294"/>
      <c r="BG19" s="294"/>
      <c r="BH19" s="294"/>
      <c r="BI19" s="295"/>
      <c r="BJ19" s="108">
        <f t="shared" si="0"/>
        <v>120</v>
      </c>
      <c r="BK19" s="183">
        <f t="shared" si="1"/>
        <v>1416202684.0829999</v>
      </c>
      <c r="BL19" s="183">
        <f t="shared" si="2"/>
        <v>3717598214.0830002</v>
      </c>
    </row>
    <row r="20" spans="1:64" ht="15.7" customHeight="1">
      <c r="A20" s="109" t="s">
        <v>279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1"/>
      <c r="P20" s="296">
        <v>123</v>
      </c>
      <c r="Q20" s="297"/>
      <c r="R20" s="298"/>
      <c r="S20" s="109"/>
      <c r="T20" s="110"/>
      <c r="U20" s="111"/>
      <c r="V20" s="299">
        <v>1416202684.0829999</v>
      </c>
      <c r="W20" s="300"/>
      <c r="X20" s="300"/>
      <c r="Y20" s="300"/>
      <c r="Z20" s="300"/>
      <c r="AA20" s="300"/>
      <c r="AB20" s="300"/>
      <c r="AC20" s="300"/>
      <c r="AD20" s="300"/>
      <c r="AE20" s="301"/>
      <c r="AF20" s="299">
        <v>3717598214.0830002</v>
      </c>
      <c r="AG20" s="300"/>
      <c r="AH20" s="300"/>
      <c r="AI20" s="300"/>
      <c r="AJ20" s="300"/>
      <c r="AK20" s="300"/>
      <c r="AL20" s="300"/>
      <c r="AM20" s="300"/>
      <c r="AN20" s="300"/>
      <c r="AO20" s="301"/>
      <c r="AP20" s="299">
        <v>776200000</v>
      </c>
      <c r="AQ20" s="300"/>
      <c r="AR20" s="300"/>
      <c r="AS20" s="300"/>
      <c r="AT20" s="300"/>
      <c r="AU20" s="300"/>
      <c r="AV20" s="300"/>
      <c r="AW20" s="300"/>
      <c r="AX20" s="300"/>
      <c r="AY20" s="301"/>
      <c r="AZ20" s="299">
        <v>2337900000</v>
      </c>
      <c r="BA20" s="300"/>
      <c r="BB20" s="300"/>
      <c r="BC20" s="300"/>
      <c r="BD20" s="300"/>
      <c r="BE20" s="300"/>
      <c r="BF20" s="300"/>
      <c r="BG20" s="300"/>
      <c r="BH20" s="300"/>
      <c r="BI20" s="301"/>
      <c r="BJ20" s="108">
        <f t="shared" si="0"/>
        <v>123</v>
      </c>
      <c r="BK20" s="183">
        <f t="shared" si="1"/>
        <v>1416202684.0829999</v>
      </c>
      <c r="BL20" s="183">
        <f t="shared" si="2"/>
        <v>3717598214.0830002</v>
      </c>
    </row>
    <row r="21" spans="1:64" hidden="1">
      <c r="A21" s="109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1"/>
      <c r="P21" s="109"/>
      <c r="Q21" s="110"/>
      <c r="R21" s="111"/>
      <c r="S21" s="109"/>
      <c r="T21" s="110"/>
      <c r="U21" s="111"/>
      <c r="V21" s="109"/>
      <c r="W21" s="110"/>
      <c r="X21" s="110"/>
      <c r="Y21" s="110"/>
      <c r="Z21" s="110"/>
      <c r="AA21" s="110"/>
      <c r="AB21" s="110"/>
      <c r="AC21" s="110"/>
      <c r="AD21" s="110"/>
      <c r="AE21" s="111"/>
      <c r="AF21" s="109"/>
      <c r="AG21" s="110"/>
      <c r="AH21" s="110"/>
      <c r="AI21" s="110"/>
      <c r="AJ21" s="110"/>
      <c r="AK21" s="110"/>
      <c r="AL21" s="110"/>
      <c r="AM21" s="110"/>
      <c r="AN21" s="110"/>
      <c r="AO21" s="111"/>
      <c r="AP21" s="109"/>
      <c r="AQ21" s="110"/>
      <c r="AR21" s="110"/>
      <c r="AS21" s="110"/>
      <c r="AT21" s="110"/>
      <c r="AU21" s="110"/>
      <c r="AV21" s="110"/>
      <c r="AW21" s="110"/>
      <c r="AX21" s="110"/>
      <c r="AY21" s="111"/>
      <c r="AZ21" s="109"/>
      <c r="BA21" s="110"/>
      <c r="BB21" s="110"/>
      <c r="BC21" s="110"/>
      <c r="BD21" s="110"/>
      <c r="BE21" s="110"/>
      <c r="BF21" s="110"/>
      <c r="BG21" s="110"/>
      <c r="BH21" s="110"/>
      <c r="BI21" s="111"/>
      <c r="BJ21" s="108">
        <f t="shared" si="0"/>
        <v>0</v>
      </c>
      <c r="BK21" s="183">
        <f t="shared" si="1"/>
        <v>0</v>
      </c>
      <c r="BL21" s="183">
        <f t="shared" si="2"/>
        <v>0</v>
      </c>
    </row>
    <row r="22" spans="1:64">
      <c r="A22" s="109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1"/>
      <c r="P22" s="109"/>
      <c r="Q22" s="110"/>
      <c r="R22" s="111"/>
      <c r="S22" s="109"/>
      <c r="T22" s="110"/>
      <c r="U22" s="111"/>
      <c r="V22" s="109"/>
      <c r="W22" s="110"/>
      <c r="X22" s="110"/>
      <c r="Y22" s="110"/>
      <c r="Z22" s="110"/>
      <c r="AA22" s="110"/>
      <c r="AB22" s="110"/>
      <c r="AC22" s="110"/>
      <c r="AD22" s="110"/>
      <c r="AE22" s="111"/>
      <c r="AF22" s="109"/>
      <c r="AG22" s="110"/>
      <c r="AH22" s="110"/>
      <c r="AI22" s="110"/>
      <c r="AJ22" s="110"/>
      <c r="AK22" s="110"/>
      <c r="AL22" s="110"/>
      <c r="AM22" s="110"/>
      <c r="AN22" s="110"/>
      <c r="AO22" s="111"/>
      <c r="AP22" s="109"/>
      <c r="AQ22" s="110"/>
      <c r="AR22" s="110"/>
      <c r="AS22" s="110"/>
      <c r="AT22" s="110"/>
      <c r="AU22" s="110"/>
      <c r="AV22" s="110"/>
      <c r="AW22" s="110"/>
      <c r="AX22" s="110"/>
      <c r="AY22" s="111"/>
      <c r="AZ22" s="109"/>
      <c r="BA22" s="110"/>
      <c r="BB22" s="110"/>
      <c r="BC22" s="110"/>
      <c r="BD22" s="110"/>
      <c r="BE22" s="110"/>
      <c r="BF22" s="110"/>
      <c r="BG22" s="110"/>
      <c r="BH22" s="110"/>
      <c r="BI22" s="111"/>
      <c r="BJ22" s="108">
        <f t="shared" si="0"/>
        <v>0</v>
      </c>
      <c r="BK22" s="183">
        <f t="shared" si="1"/>
        <v>0</v>
      </c>
      <c r="BL22" s="183">
        <f t="shared" si="2"/>
        <v>0</v>
      </c>
    </row>
    <row r="23" spans="1:64">
      <c r="A23" s="112" t="s">
        <v>280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4"/>
      <c r="P23" s="308">
        <v>130</v>
      </c>
      <c r="Q23" s="309"/>
      <c r="R23" s="310"/>
      <c r="S23" s="314" t="s">
        <v>445</v>
      </c>
      <c r="T23" s="315"/>
      <c r="U23" s="316"/>
      <c r="V23" s="293">
        <f>SUM(V25:AE30)</f>
        <v>992651909.21799994</v>
      </c>
      <c r="W23" s="294"/>
      <c r="X23" s="294"/>
      <c r="Y23" s="294"/>
      <c r="Z23" s="294"/>
      <c r="AA23" s="294"/>
      <c r="AB23" s="294"/>
      <c r="AC23" s="294"/>
      <c r="AD23" s="294"/>
      <c r="AE23" s="295"/>
      <c r="AF23" s="293">
        <f>SUM(AF25:AO30)</f>
        <v>928165338.00400007</v>
      </c>
      <c r="AG23" s="294"/>
      <c r="AH23" s="294"/>
      <c r="AI23" s="294"/>
      <c r="AJ23" s="294"/>
      <c r="AK23" s="294"/>
      <c r="AL23" s="294"/>
      <c r="AM23" s="294"/>
      <c r="AN23" s="294"/>
      <c r="AO23" s="295"/>
      <c r="AP23" s="293">
        <f>SUM(AP25:AY30)</f>
        <v>1484345626.776</v>
      </c>
      <c r="AQ23" s="294"/>
      <c r="AR23" s="294"/>
      <c r="AS23" s="294"/>
      <c r="AT23" s="294"/>
      <c r="AU23" s="294"/>
      <c r="AV23" s="294"/>
      <c r="AW23" s="294"/>
      <c r="AX23" s="294"/>
      <c r="AY23" s="295"/>
      <c r="AZ23" s="293">
        <f>SUM(AZ25:BI30)</f>
        <v>2323060947.9200001</v>
      </c>
      <c r="BA23" s="294"/>
      <c r="BB23" s="294"/>
      <c r="BC23" s="294"/>
      <c r="BD23" s="294"/>
      <c r="BE23" s="294"/>
      <c r="BF23" s="294"/>
      <c r="BG23" s="294"/>
      <c r="BH23" s="294"/>
      <c r="BI23" s="295"/>
      <c r="BJ23" s="108">
        <f t="shared" si="0"/>
        <v>130</v>
      </c>
      <c r="BK23" s="183">
        <f t="shared" si="1"/>
        <v>992651909.21799994</v>
      </c>
      <c r="BL23" s="183">
        <f t="shared" si="2"/>
        <v>928165338.00400007</v>
      </c>
    </row>
    <row r="24" spans="1:64" hidden="1">
      <c r="A24" s="112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1"/>
      <c r="P24" s="109"/>
      <c r="Q24" s="110"/>
      <c r="R24" s="111"/>
      <c r="S24" s="109"/>
      <c r="T24" s="110"/>
      <c r="U24" s="111"/>
      <c r="V24" s="109"/>
      <c r="W24" s="110"/>
      <c r="X24" s="110"/>
      <c r="Y24" s="110"/>
      <c r="Z24" s="110"/>
      <c r="AA24" s="110"/>
      <c r="AB24" s="110"/>
      <c r="AC24" s="110"/>
      <c r="AD24" s="110"/>
      <c r="AE24" s="111"/>
      <c r="AF24" s="109"/>
      <c r="AG24" s="110"/>
      <c r="AH24" s="110"/>
      <c r="AI24" s="110"/>
      <c r="AJ24" s="110"/>
      <c r="AK24" s="110"/>
      <c r="AL24" s="110"/>
      <c r="AM24" s="110"/>
      <c r="AN24" s="110"/>
      <c r="AO24" s="111"/>
      <c r="AP24" s="109"/>
      <c r="AQ24" s="110"/>
      <c r="AR24" s="110"/>
      <c r="AS24" s="110"/>
      <c r="AT24" s="110"/>
      <c r="AU24" s="110"/>
      <c r="AV24" s="110"/>
      <c r="AW24" s="110"/>
      <c r="AX24" s="110"/>
      <c r="AY24" s="111"/>
      <c r="AZ24" s="109"/>
      <c r="BA24" s="110"/>
      <c r="BB24" s="110"/>
      <c r="BC24" s="110"/>
      <c r="BD24" s="110"/>
      <c r="BE24" s="110"/>
      <c r="BF24" s="110"/>
      <c r="BG24" s="110"/>
      <c r="BH24" s="110"/>
      <c r="BI24" s="111"/>
      <c r="BJ24" s="108">
        <f t="shared" si="0"/>
        <v>0</v>
      </c>
      <c r="BK24" s="183">
        <f t="shared" si="1"/>
        <v>0</v>
      </c>
      <c r="BL24" s="183">
        <f t="shared" si="2"/>
        <v>0</v>
      </c>
    </row>
    <row r="25" spans="1:64">
      <c r="A25" s="109" t="s">
        <v>281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1"/>
      <c r="P25" s="296">
        <v>131</v>
      </c>
      <c r="Q25" s="297"/>
      <c r="R25" s="298"/>
      <c r="S25" s="109"/>
      <c r="T25" s="110"/>
      <c r="U25" s="111"/>
      <c r="V25" s="299">
        <v>704592285.56599998</v>
      </c>
      <c r="W25" s="300"/>
      <c r="X25" s="300"/>
      <c r="Y25" s="300"/>
      <c r="Z25" s="300"/>
      <c r="AA25" s="300"/>
      <c r="AB25" s="300"/>
      <c r="AC25" s="300"/>
      <c r="AD25" s="300"/>
      <c r="AE25" s="301"/>
      <c r="AF25" s="299">
        <v>774327648.73300004</v>
      </c>
      <c r="AG25" s="300"/>
      <c r="AH25" s="300"/>
      <c r="AI25" s="300"/>
      <c r="AJ25" s="300"/>
      <c r="AK25" s="300"/>
      <c r="AL25" s="300"/>
      <c r="AM25" s="300"/>
      <c r="AN25" s="300"/>
      <c r="AO25" s="301"/>
      <c r="AP25" s="299">
        <v>214695957.34099999</v>
      </c>
      <c r="AQ25" s="300"/>
      <c r="AR25" s="300"/>
      <c r="AS25" s="300"/>
      <c r="AT25" s="300"/>
      <c r="AU25" s="300"/>
      <c r="AV25" s="300"/>
      <c r="AW25" s="300"/>
      <c r="AX25" s="300"/>
      <c r="AY25" s="301"/>
      <c r="AZ25" s="299">
        <v>220365544.88600001</v>
      </c>
      <c r="BA25" s="300"/>
      <c r="BB25" s="300"/>
      <c r="BC25" s="300"/>
      <c r="BD25" s="300"/>
      <c r="BE25" s="300"/>
      <c r="BF25" s="300"/>
      <c r="BG25" s="300"/>
      <c r="BH25" s="300"/>
      <c r="BI25" s="301"/>
      <c r="BJ25" s="108">
        <f t="shared" si="0"/>
        <v>131</v>
      </c>
      <c r="BK25" s="183">
        <f t="shared" si="1"/>
        <v>704592285.56599998</v>
      </c>
      <c r="BL25" s="183">
        <f t="shared" si="2"/>
        <v>774327648.73300004</v>
      </c>
    </row>
    <row r="26" spans="1:64">
      <c r="A26" s="109" t="s">
        <v>282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1"/>
      <c r="P26" s="296">
        <v>132</v>
      </c>
      <c r="Q26" s="297"/>
      <c r="R26" s="298"/>
      <c r="S26" s="109"/>
      <c r="T26" s="110"/>
      <c r="U26" s="111"/>
      <c r="V26" s="299">
        <v>234227143.308</v>
      </c>
      <c r="W26" s="300"/>
      <c r="X26" s="300"/>
      <c r="Y26" s="300"/>
      <c r="Z26" s="300"/>
      <c r="AA26" s="300"/>
      <c r="AB26" s="300"/>
      <c r="AC26" s="300"/>
      <c r="AD26" s="300"/>
      <c r="AE26" s="301"/>
      <c r="AF26" s="299">
        <v>85448322.725999996</v>
      </c>
      <c r="AG26" s="300"/>
      <c r="AH26" s="300"/>
      <c r="AI26" s="300"/>
      <c r="AJ26" s="300"/>
      <c r="AK26" s="300"/>
      <c r="AL26" s="300"/>
      <c r="AM26" s="300"/>
      <c r="AN26" s="300"/>
      <c r="AO26" s="301"/>
      <c r="AP26" s="299">
        <v>2507452.4139999999</v>
      </c>
      <c r="AQ26" s="300"/>
      <c r="AR26" s="300"/>
      <c r="AS26" s="300"/>
      <c r="AT26" s="300"/>
      <c r="AU26" s="300"/>
      <c r="AV26" s="300"/>
      <c r="AW26" s="300"/>
      <c r="AX26" s="300"/>
      <c r="AY26" s="301"/>
      <c r="AZ26" s="299">
        <v>1955493.122</v>
      </c>
      <c r="BA26" s="300"/>
      <c r="BB26" s="300"/>
      <c r="BC26" s="300"/>
      <c r="BD26" s="300"/>
      <c r="BE26" s="300"/>
      <c r="BF26" s="300"/>
      <c r="BG26" s="300"/>
      <c r="BH26" s="300"/>
      <c r="BI26" s="301"/>
      <c r="BJ26" s="108">
        <f t="shared" si="0"/>
        <v>132</v>
      </c>
      <c r="BK26" s="183">
        <f t="shared" si="1"/>
        <v>234227143.308</v>
      </c>
      <c r="BL26" s="183">
        <f t="shared" si="2"/>
        <v>85448322.725999996</v>
      </c>
    </row>
    <row r="27" spans="1:64">
      <c r="A27" s="109" t="s">
        <v>283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1"/>
      <c r="P27" s="296">
        <v>136</v>
      </c>
      <c r="Q27" s="297"/>
      <c r="R27" s="298"/>
      <c r="V27" s="299">
        <v>54729785.887999997</v>
      </c>
      <c r="W27" s="300"/>
      <c r="X27" s="300"/>
      <c r="Y27" s="300"/>
      <c r="Z27" s="300"/>
      <c r="AA27" s="300"/>
      <c r="AB27" s="300"/>
      <c r="AC27" s="300"/>
      <c r="AD27" s="300"/>
      <c r="AE27" s="301"/>
      <c r="AF27" s="299">
        <v>69861245.465000004</v>
      </c>
      <c r="AG27" s="300"/>
      <c r="AH27" s="300"/>
      <c r="AI27" s="300"/>
      <c r="AJ27" s="300"/>
      <c r="AK27" s="300"/>
      <c r="AL27" s="300"/>
      <c r="AM27" s="300"/>
      <c r="AN27" s="300"/>
      <c r="AO27" s="301"/>
      <c r="AP27" s="299">
        <v>1267142217.0209999</v>
      </c>
      <c r="AQ27" s="300"/>
      <c r="AR27" s="300"/>
      <c r="AS27" s="300"/>
      <c r="AT27" s="300"/>
      <c r="AU27" s="300"/>
      <c r="AV27" s="300"/>
      <c r="AW27" s="300"/>
      <c r="AX27" s="300"/>
      <c r="AY27" s="301"/>
      <c r="AZ27" s="299">
        <v>2100739909.9119999</v>
      </c>
      <c r="BA27" s="300"/>
      <c r="BB27" s="300"/>
      <c r="BC27" s="300"/>
      <c r="BD27" s="300"/>
      <c r="BE27" s="300"/>
      <c r="BF27" s="300"/>
      <c r="BG27" s="300"/>
      <c r="BH27" s="300"/>
      <c r="BI27" s="301"/>
      <c r="BJ27" s="108">
        <f t="shared" si="0"/>
        <v>136</v>
      </c>
      <c r="BK27" s="183">
        <f t="shared" si="1"/>
        <v>54729785.887999997</v>
      </c>
      <c r="BL27" s="183">
        <f t="shared" si="2"/>
        <v>69861245.465000004</v>
      </c>
    </row>
    <row r="28" spans="1:64">
      <c r="A28" s="109" t="s">
        <v>284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1"/>
      <c r="P28" s="296">
        <v>137</v>
      </c>
      <c r="Q28" s="297"/>
      <c r="R28" s="298"/>
      <c r="S28" s="314"/>
      <c r="T28" s="315"/>
      <c r="U28" s="316"/>
      <c r="V28" s="299">
        <v>-1961704.4269999999</v>
      </c>
      <c r="W28" s="300"/>
      <c r="X28" s="300"/>
      <c r="Y28" s="300"/>
      <c r="Z28" s="300"/>
      <c r="AA28" s="300"/>
      <c r="AB28" s="300"/>
      <c r="AC28" s="300"/>
      <c r="AD28" s="300"/>
      <c r="AE28" s="301"/>
      <c r="AF28" s="299">
        <v>-2063747.655</v>
      </c>
      <c r="AG28" s="300"/>
      <c r="AH28" s="300"/>
      <c r="AI28" s="300"/>
      <c r="AJ28" s="300"/>
      <c r="AK28" s="300"/>
      <c r="AL28" s="300"/>
      <c r="AM28" s="300"/>
      <c r="AN28" s="300"/>
      <c r="AO28" s="301"/>
      <c r="AP28" s="299">
        <v>0</v>
      </c>
      <c r="AQ28" s="300"/>
      <c r="AR28" s="300"/>
      <c r="AS28" s="300"/>
      <c r="AT28" s="300"/>
      <c r="AU28" s="300"/>
      <c r="AV28" s="300"/>
      <c r="AW28" s="300"/>
      <c r="AX28" s="300"/>
      <c r="AY28" s="301"/>
      <c r="AZ28" s="299">
        <v>0</v>
      </c>
      <c r="BA28" s="300"/>
      <c r="BB28" s="300"/>
      <c r="BC28" s="300"/>
      <c r="BD28" s="300"/>
      <c r="BE28" s="300"/>
      <c r="BF28" s="300"/>
      <c r="BG28" s="300"/>
      <c r="BH28" s="300"/>
      <c r="BI28" s="301"/>
      <c r="BJ28" s="108">
        <f t="shared" si="0"/>
        <v>137</v>
      </c>
      <c r="BK28" s="183">
        <f t="shared" si="1"/>
        <v>-1961704.4269999999</v>
      </c>
      <c r="BL28" s="183">
        <f t="shared" si="2"/>
        <v>-2063747.655</v>
      </c>
    </row>
    <row r="29" spans="1:64">
      <c r="A29" s="109" t="s">
        <v>285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1"/>
      <c r="P29" s="296"/>
      <c r="Q29" s="297"/>
      <c r="R29" s="298"/>
      <c r="S29" s="109"/>
      <c r="T29" s="110"/>
      <c r="U29" s="111"/>
      <c r="V29" s="109"/>
      <c r="W29" s="110"/>
      <c r="X29" s="110"/>
      <c r="Y29" s="110"/>
      <c r="Z29" s="110"/>
      <c r="AA29" s="110"/>
      <c r="AB29" s="110"/>
      <c r="AC29" s="110"/>
      <c r="AD29" s="110"/>
      <c r="AE29" s="111"/>
      <c r="AF29" s="109"/>
      <c r="AG29" s="110"/>
      <c r="AH29" s="110"/>
      <c r="AI29" s="110"/>
      <c r="AJ29" s="110"/>
      <c r="AK29" s="110"/>
      <c r="AL29" s="110"/>
      <c r="AM29" s="110"/>
      <c r="AN29" s="110"/>
      <c r="AO29" s="111"/>
      <c r="AP29" s="109"/>
      <c r="AQ29" s="110"/>
      <c r="AR29" s="110"/>
      <c r="AS29" s="110"/>
      <c r="AT29" s="110"/>
      <c r="AU29" s="110"/>
      <c r="AV29" s="110"/>
      <c r="AW29" s="110"/>
      <c r="AX29" s="110"/>
      <c r="AY29" s="111"/>
      <c r="AZ29" s="109"/>
      <c r="BA29" s="110"/>
      <c r="BB29" s="110"/>
      <c r="BC29" s="110"/>
      <c r="BD29" s="110"/>
      <c r="BE29" s="110"/>
      <c r="BF29" s="110"/>
      <c r="BG29" s="110"/>
      <c r="BH29" s="110"/>
      <c r="BI29" s="111"/>
      <c r="BJ29" s="108">
        <f t="shared" si="0"/>
        <v>0</v>
      </c>
      <c r="BK29" s="183">
        <f t="shared" si="1"/>
        <v>0</v>
      </c>
      <c r="BL29" s="183">
        <f t="shared" si="2"/>
        <v>0</v>
      </c>
    </row>
    <row r="30" spans="1:64">
      <c r="A30" s="109" t="s">
        <v>286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1"/>
      <c r="P30" s="296">
        <v>139</v>
      </c>
      <c r="Q30" s="297"/>
      <c r="R30" s="298"/>
      <c r="S30" s="109"/>
      <c r="T30" s="110"/>
      <c r="U30" s="111"/>
      <c r="V30" s="299">
        <v>1064398.8829999999</v>
      </c>
      <c r="W30" s="300"/>
      <c r="X30" s="300"/>
      <c r="Y30" s="300"/>
      <c r="Z30" s="300"/>
      <c r="AA30" s="300"/>
      <c r="AB30" s="300"/>
      <c r="AC30" s="300"/>
      <c r="AD30" s="300"/>
      <c r="AE30" s="301"/>
      <c r="AF30" s="299">
        <v>591868.73499999999</v>
      </c>
      <c r="AG30" s="300"/>
      <c r="AH30" s="300"/>
      <c r="AI30" s="300"/>
      <c r="AJ30" s="300"/>
      <c r="AK30" s="300"/>
      <c r="AL30" s="300"/>
      <c r="AM30" s="300"/>
      <c r="AN30" s="300"/>
      <c r="AO30" s="301"/>
      <c r="AP30" s="299">
        <v>0</v>
      </c>
      <c r="AQ30" s="300"/>
      <c r="AR30" s="300"/>
      <c r="AS30" s="300"/>
      <c r="AT30" s="300"/>
      <c r="AU30" s="300"/>
      <c r="AV30" s="300"/>
      <c r="AW30" s="300"/>
      <c r="AX30" s="300"/>
      <c r="AY30" s="301"/>
      <c r="AZ30" s="299">
        <v>0</v>
      </c>
      <c r="BA30" s="300"/>
      <c r="BB30" s="300"/>
      <c r="BC30" s="300"/>
      <c r="BD30" s="300"/>
      <c r="BE30" s="300"/>
      <c r="BF30" s="300"/>
      <c r="BG30" s="300"/>
      <c r="BH30" s="300"/>
      <c r="BI30" s="301"/>
      <c r="BJ30" s="108">
        <f t="shared" si="0"/>
        <v>139</v>
      </c>
      <c r="BK30" s="183">
        <f t="shared" si="1"/>
        <v>1064398.8829999999</v>
      </c>
      <c r="BL30" s="183">
        <f t="shared" si="2"/>
        <v>591868.73499999999</v>
      </c>
    </row>
    <row r="31" spans="1:64">
      <c r="A31" s="109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1"/>
      <c r="P31" s="109"/>
      <c r="Q31" s="110"/>
      <c r="R31" s="111"/>
      <c r="S31" s="109"/>
      <c r="T31" s="110"/>
      <c r="U31" s="111"/>
      <c r="V31" s="109"/>
      <c r="W31" s="110"/>
      <c r="X31" s="110"/>
      <c r="Y31" s="110"/>
      <c r="Z31" s="110"/>
      <c r="AA31" s="110"/>
      <c r="AB31" s="110"/>
      <c r="AC31" s="110"/>
      <c r="AD31" s="110"/>
      <c r="AE31" s="111"/>
      <c r="AF31" s="109"/>
      <c r="AG31" s="110"/>
      <c r="AH31" s="110"/>
      <c r="AI31" s="110"/>
      <c r="AJ31" s="110"/>
      <c r="AK31" s="110"/>
      <c r="AL31" s="110"/>
      <c r="AM31" s="110"/>
      <c r="AN31" s="110"/>
      <c r="AO31" s="111"/>
      <c r="AP31" s="109"/>
      <c r="AQ31" s="110"/>
      <c r="AR31" s="110"/>
      <c r="AS31" s="110"/>
      <c r="AT31" s="110"/>
      <c r="AU31" s="110"/>
      <c r="AV31" s="110"/>
      <c r="AW31" s="110"/>
      <c r="AX31" s="110"/>
      <c r="AY31" s="111"/>
      <c r="AZ31" s="109"/>
      <c r="BA31" s="110"/>
      <c r="BB31" s="110"/>
      <c r="BC31" s="110"/>
      <c r="BD31" s="110"/>
      <c r="BE31" s="110"/>
      <c r="BF31" s="110"/>
      <c r="BG31" s="110"/>
      <c r="BH31" s="110"/>
      <c r="BI31" s="111"/>
      <c r="BJ31" s="108">
        <f t="shared" si="0"/>
        <v>0</v>
      </c>
      <c r="BK31" s="183">
        <f t="shared" si="1"/>
        <v>0</v>
      </c>
      <c r="BL31" s="183">
        <f t="shared" si="2"/>
        <v>0</v>
      </c>
    </row>
    <row r="32" spans="1:64">
      <c r="A32" s="112" t="s">
        <v>287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4"/>
      <c r="P32" s="308">
        <v>140</v>
      </c>
      <c r="Q32" s="309"/>
      <c r="R32" s="310"/>
      <c r="S32" s="311" t="s">
        <v>447</v>
      </c>
      <c r="T32" s="312"/>
      <c r="U32" s="313"/>
      <c r="V32" s="293">
        <f>SUM(V33:AE34)</f>
        <v>1138963439.0699999</v>
      </c>
      <c r="W32" s="294"/>
      <c r="X32" s="294"/>
      <c r="Y32" s="294"/>
      <c r="Z32" s="294"/>
      <c r="AA32" s="294"/>
      <c r="AB32" s="294"/>
      <c r="AC32" s="294"/>
      <c r="AD32" s="294"/>
      <c r="AE32" s="295"/>
      <c r="AF32" s="293">
        <f>SUM(AF33:AO34)</f>
        <v>912218130.61699998</v>
      </c>
      <c r="AG32" s="294"/>
      <c r="AH32" s="294"/>
      <c r="AI32" s="294"/>
      <c r="AJ32" s="294"/>
      <c r="AK32" s="294"/>
      <c r="AL32" s="294"/>
      <c r="AM32" s="294"/>
      <c r="AN32" s="294"/>
      <c r="AO32" s="295"/>
      <c r="AP32" s="293">
        <f>SUM(AP33:AY34)</f>
        <v>233197983.53800002</v>
      </c>
      <c r="AQ32" s="294"/>
      <c r="AR32" s="294"/>
      <c r="AS32" s="294"/>
      <c r="AT32" s="294"/>
      <c r="AU32" s="294"/>
      <c r="AV32" s="294"/>
      <c r="AW32" s="294"/>
      <c r="AX32" s="294"/>
      <c r="AY32" s="295"/>
      <c r="AZ32" s="293">
        <f>SUM(AZ33:BI34)</f>
        <v>64893540.715999998</v>
      </c>
      <c r="BA32" s="294"/>
      <c r="BB32" s="294"/>
      <c r="BC32" s="294"/>
      <c r="BD32" s="294"/>
      <c r="BE32" s="294"/>
      <c r="BF32" s="294"/>
      <c r="BG32" s="294"/>
      <c r="BH32" s="294"/>
      <c r="BI32" s="295"/>
      <c r="BJ32" s="108">
        <f t="shared" si="0"/>
        <v>140</v>
      </c>
      <c r="BK32" s="183">
        <f t="shared" si="1"/>
        <v>1138963439.0699999</v>
      </c>
      <c r="BL32" s="183">
        <f t="shared" si="2"/>
        <v>912218130.61699998</v>
      </c>
    </row>
    <row r="33" spans="1:64">
      <c r="A33" s="109" t="s">
        <v>287</v>
      </c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1"/>
      <c r="P33" s="296">
        <v>141</v>
      </c>
      <c r="Q33" s="297"/>
      <c r="R33" s="298"/>
      <c r="S33" s="109"/>
      <c r="T33" s="110"/>
      <c r="U33" s="111"/>
      <c r="V33" s="299">
        <v>1174042727.905</v>
      </c>
      <c r="W33" s="300"/>
      <c r="X33" s="300"/>
      <c r="Y33" s="300"/>
      <c r="Z33" s="300"/>
      <c r="AA33" s="300"/>
      <c r="AB33" s="300"/>
      <c r="AC33" s="300"/>
      <c r="AD33" s="300"/>
      <c r="AE33" s="301"/>
      <c r="AF33" s="299">
        <v>934536316.78600001</v>
      </c>
      <c r="AG33" s="300"/>
      <c r="AH33" s="300"/>
      <c r="AI33" s="300"/>
      <c r="AJ33" s="300"/>
      <c r="AK33" s="300"/>
      <c r="AL33" s="300"/>
      <c r="AM33" s="300"/>
      <c r="AN33" s="300"/>
      <c r="AO33" s="301"/>
      <c r="AP33" s="299">
        <v>233234889.65200001</v>
      </c>
      <c r="AQ33" s="300"/>
      <c r="AR33" s="300"/>
      <c r="AS33" s="300"/>
      <c r="AT33" s="300"/>
      <c r="AU33" s="300"/>
      <c r="AV33" s="300"/>
      <c r="AW33" s="300"/>
      <c r="AX33" s="300"/>
      <c r="AY33" s="301"/>
      <c r="AZ33" s="299">
        <v>64930446.829999998</v>
      </c>
      <c r="BA33" s="300"/>
      <c r="BB33" s="300"/>
      <c r="BC33" s="300"/>
      <c r="BD33" s="300"/>
      <c r="BE33" s="300"/>
      <c r="BF33" s="300"/>
      <c r="BG33" s="300"/>
      <c r="BH33" s="300"/>
      <c r="BI33" s="301"/>
      <c r="BJ33" s="108">
        <f t="shared" si="0"/>
        <v>141</v>
      </c>
      <c r="BK33" s="183">
        <f t="shared" si="1"/>
        <v>1174042727.905</v>
      </c>
      <c r="BL33" s="183">
        <f t="shared" si="2"/>
        <v>934536316.78600001</v>
      </c>
    </row>
    <row r="34" spans="1:64">
      <c r="A34" s="109" t="s">
        <v>288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  <c r="P34" s="296">
        <v>149</v>
      </c>
      <c r="Q34" s="297"/>
      <c r="R34" s="298"/>
      <c r="S34" s="109"/>
      <c r="T34" s="110"/>
      <c r="U34" s="111"/>
      <c r="V34" s="299">
        <v>-35079288.835000001</v>
      </c>
      <c r="W34" s="300"/>
      <c r="X34" s="300"/>
      <c r="Y34" s="300"/>
      <c r="Z34" s="300"/>
      <c r="AA34" s="300"/>
      <c r="AB34" s="300"/>
      <c r="AC34" s="300"/>
      <c r="AD34" s="300"/>
      <c r="AE34" s="301"/>
      <c r="AF34" s="299">
        <v>-22318186.169</v>
      </c>
      <c r="AG34" s="300"/>
      <c r="AH34" s="300"/>
      <c r="AI34" s="300"/>
      <c r="AJ34" s="300"/>
      <c r="AK34" s="300"/>
      <c r="AL34" s="300"/>
      <c r="AM34" s="300"/>
      <c r="AN34" s="300"/>
      <c r="AO34" s="301"/>
      <c r="AP34" s="299">
        <v>-36906.114000000001</v>
      </c>
      <c r="AQ34" s="300"/>
      <c r="AR34" s="300"/>
      <c r="AS34" s="300"/>
      <c r="AT34" s="300"/>
      <c r="AU34" s="300"/>
      <c r="AV34" s="300"/>
      <c r="AW34" s="300"/>
      <c r="AX34" s="300"/>
      <c r="AY34" s="301"/>
      <c r="AZ34" s="299">
        <v>-36906.114000000001</v>
      </c>
      <c r="BA34" s="300"/>
      <c r="BB34" s="300"/>
      <c r="BC34" s="300"/>
      <c r="BD34" s="300"/>
      <c r="BE34" s="300"/>
      <c r="BF34" s="300"/>
      <c r="BG34" s="300"/>
      <c r="BH34" s="300"/>
      <c r="BI34" s="301"/>
      <c r="BJ34" s="108">
        <f t="shared" si="0"/>
        <v>149</v>
      </c>
      <c r="BK34" s="183">
        <f t="shared" si="1"/>
        <v>-35079288.835000001</v>
      </c>
      <c r="BL34" s="183">
        <f t="shared" si="2"/>
        <v>-22318186.169</v>
      </c>
    </row>
    <row r="35" spans="1:64" hidden="1">
      <c r="A35" s="109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1"/>
      <c r="P35" s="109"/>
      <c r="Q35" s="110"/>
      <c r="R35" s="111"/>
      <c r="S35" s="109"/>
      <c r="T35" s="110"/>
      <c r="U35" s="111"/>
      <c r="V35" s="109"/>
      <c r="W35" s="110"/>
      <c r="X35" s="110"/>
      <c r="Y35" s="110"/>
      <c r="Z35" s="110"/>
      <c r="AA35" s="110"/>
      <c r="AB35" s="110"/>
      <c r="AC35" s="110"/>
      <c r="AD35" s="110"/>
      <c r="AE35" s="111"/>
      <c r="AF35" s="109"/>
      <c r="AG35" s="110"/>
      <c r="AH35" s="110"/>
      <c r="AI35" s="110"/>
      <c r="AJ35" s="110"/>
      <c r="AK35" s="110"/>
      <c r="AL35" s="110"/>
      <c r="AM35" s="110"/>
      <c r="AN35" s="110"/>
      <c r="AO35" s="111"/>
      <c r="AP35" s="109"/>
      <c r="AQ35" s="110"/>
      <c r="AR35" s="110"/>
      <c r="AS35" s="110"/>
      <c r="AT35" s="110"/>
      <c r="AU35" s="110"/>
      <c r="AV35" s="110"/>
      <c r="AW35" s="110"/>
      <c r="AX35" s="110"/>
      <c r="AY35" s="111"/>
      <c r="AZ35" s="109"/>
      <c r="BA35" s="110"/>
      <c r="BB35" s="110"/>
      <c r="BC35" s="110"/>
      <c r="BD35" s="110"/>
      <c r="BE35" s="110"/>
      <c r="BF35" s="110"/>
      <c r="BG35" s="110"/>
      <c r="BH35" s="110"/>
      <c r="BI35" s="111"/>
      <c r="BJ35" s="108">
        <f t="shared" si="0"/>
        <v>0</v>
      </c>
      <c r="BK35" s="183">
        <f t="shared" si="1"/>
        <v>0</v>
      </c>
      <c r="BL35" s="183">
        <f t="shared" si="2"/>
        <v>0</v>
      </c>
    </row>
    <row r="36" spans="1:64">
      <c r="A36" s="109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1"/>
      <c r="P36" s="109"/>
      <c r="Q36" s="110"/>
      <c r="R36" s="111"/>
      <c r="S36" s="109"/>
      <c r="T36" s="110"/>
      <c r="U36" s="111"/>
      <c r="V36" s="109"/>
      <c r="W36" s="110"/>
      <c r="X36" s="110"/>
      <c r="Y36" s="110"/>
      <c r="Z36" s="110"/>
      <c r="AA36" s="110"/>
      <c r="AB36" s="110"/>
      <c r="AC36" s="110"/>
      <c r="AD36" s="110"/>
      <c r="AE36" s="111"/>
      <c r="AF36" s="109"/>
      <c r="AG36" s="110"/>
      <c r="AH36" s="110"/>
      <c r="AI36" s="110"/>
      <c r="AJ36" s="110"/>
      <c r="AK36" s="110"/>
      <c r="AL36" s="110"/>
      <c r="AM36" s="110"/>
      <c r="AN36" s="110"/>
      <c r="AO36" s="111"/>
      <c r="AP36" s="109"/>
      <c r="AQ36" s="110"/>
      <c r="AR36" s="110"/>
      <c r="AS36" s="110"/>
      <c r="AT36" s="110"/>
      <c r="AU36" s="110"/>
      <c r="AV36" s="110"/>
      <c r="AW36" s="110"/>
      <c r="AX36" s="110"/>
      <c r="AY36" s="111"/>
      <c r="AZ36" s="109"/>
      <c r="BA36" s="110"/>
      <c r="BB36" s="110"/>
      <c r="BC36" s="110"/>
      <c r="BD36" s="110"/>
      <c r="BE36" s="110"/>
      <c r="BF36" s="110"/>
      <c r="BG36" s="110"/>
      <c r="BH36" s="110"/>
      <c r="BI36" s="111"/>
      <c r="BJ36" s="108">
        <f t="shared" si="0"/>
        <v>0</v>
      </c>
      <c r="BK36" s="183">
        <f t="shared" si="1"/>
        <v>0</v>
      </c>
      <c r="BL36" s="183">
        <f t="shared" si="2"/>
        <v>0</v>
      </c>
    </row>
    <row r="37" spans="1:64">
      <c r="A37" s="112" t="s">
        <v>289</v>
      </c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4"/>
      <c r="P37" s="308">
        <v>150</v>
      </c>
      <c r="Q37" s="309"/>
      <c r="R37" s="310"/>
      <c r="S37" s="311"/>
      <c r="T37" s="312"/>
      <c r="U37" s="313"/>
      <c r="V37" s="293">
        <f>SUM(V38:AE43)</f>
        <v>48396662.420000002</v>
      </c>
      <c r="W37" s="294"/>
      <c r="X37" s="294"/>
      <c r="Y37" s="294"/>
      <c r="Z37" s="294"/>
      <c r="AA37" s="294"/>
      <c r="AB37" s="294"/>
      <c r="AC37" s="294"/>
      <c r="AD37" s="294"/>
      <c r="AE37" s="295"/>
      <c r="AF37" s="293">
        <f>SUM(AF38:AO43)</f>
        <v>26818165.179000001</v>
      </c>
      <c r="AG37" s="294"/>
      <c r="AH37" s="294"/>
      <c r="AI37" s="294"/>
      <c r="AJ37" s="294"/>
      <c r="AK37" s="294"/>
      <c r="AL37" s="294"/>
      <c r="AM37" s="294"/>
      <c r="AN37" s="294"/>
      <c r="AO37" s="295"/>
      <c r="AP37" s="293">
        <f>SUM(AP38:AY43)</f>
        <v>10519752.308</v>
      </c>
      <c r="AQ37" s="294"/>
      <c r="AR37" s="294"/>
      <c r="AS37" s="294"/>
      <c r="AT37" s="294"/>
      <c r="AU37" s="294"/>
      <c r="AV37" s="294"/>
      <c r="AW37" s="294"/>
      <c r="AX37" s="294"/>
      <c r="AY37" s="295"/>
      <c r="AZ37" s="293">
        <f>SUM(AZ38:BI43)</f>
        <v>2722608.6549999998</v>
      </c>
      <c r="BA37" s="294"/>
      <c r="BB37" s="294"/>
      <c r="BC37" s="294"/>
      <c r="BD37" s="294"/>
      <c r="BE37" s="294"/>
      <c r="BF37" s="294"/>
      <c r="BG37" s="294"/>
      <c r="BH37" s="294"/>
      <c r="BI37" s="295"/>
      <c r="BJ37" s="108">
        <f t="shared" si="0"/>
        <v>150</v>
      </c>
      <c r="BK37" s="183">
        <f t="shared" si="1"/>
        <v>48396662.420000002</v>
      </c>
      <c r="BL37" s="183">
        <f t="shared" si="2"/>
        <v>26818165.179000001</v>
      </c>
    </row>
    <row r="38" spans="1:64">
      <c r="A38" s="109" t="s">
        <v>290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1"/>
      <c r="P38" s="296">
        <v>151</v>
      </c>
      <c r="Q38" s="297"/>
      <c r="R38" s="298"/>
      <c r="S38" s="109"/>
      <c r="T38" s="110"/>
      <c r="U38" s="111"/>
      <c r="V38" s="299">
        <v>34222001.696000002</v>
      </c>
      <c r="W38" s="300"/>
      <c r="X38" s="300"/>
      <c r="Y38" s="300"/>
      <c r="Z38" s="300"/>
      <c r="AA38" s="300"/>
      <c r="AB38" s="300"/>
      <c r="AC38" s="300"/>
      <c r="AD38" s="300"/>
      <c r="AE38" s="301"/>
      <c r="AF38" s="299">
        <v>15453879.02</v>
      </c>
      <c r="AG38" s="300"/>
      <c r="AH38" s="300"/>
      <c r="AI38" s="300"/>
      <c r="AJ38" s="300"/>
      <c r="AK38" s="300"/>
      <c r="AL38" s="300"/>
      <c r="AM38" s="300"/>
      <c r="AN38" s="300"/>
      <c r="AO38" s="301"/>
      <c r="AP38" s="299">
        <v>7601856.324</v>
      </c>
      <c r="AQ38" s="300"/>
      <c r="AR38" s="300"/>
      <c r="AS38" s="300"/>
      <c r="AT38" s="300"/>
      <c r="AU38" s="300"/>
      <c r="AV38" s="300"/>
      <c r="AW38" s="300"/>
      <c r="AX38" s="300"/>
      <c r="AY38" s="301"/>
      <c r="AZ38" s="299">
        <f>2722607.655+1</f>
        <v>2722608.6549999998</v>
      </c>
      <c r="BA38" s="300"/>
      <c r="BB38" s="300"/>
      <c r="BC38" s="300"/>
      <c r="BD38" s="300"/>
      <c r="BE38" s="300"/>
      <c r="BF38" s="300"/>
      <c r="BG38" s="300"/>
      <c r="BH38" s="300"/>
      <c r="BI38" s="301"/>
      <c r="BJ38" s="108">
        <f t="shared" si="0"/>
        <v>151</v>
      </c>
      <c r="BK38" s="183">
        <f t="shared" si="1"/>
        <v>34222001.696000002</v>
      </c>
      <c r="BL38" s="183">
        <f t="shared" si="2"/>
        <v>15453879.02</v>
      </c>
    </row>
    <row r="39" spans="1:64">
      <c r="A39" s="109" t="s">
        <v>291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1"/>
      <c r="P39" s="296">
        <v>152</v>
      </c>
      <c r="Q39" s="297"/>
      <c r="R39" s="298"/>
      <c r="S39" s="109"/>
      <c r="T39" s="110"/>
      <c r="U39" s="111"/>
      <c r="V39" s="299">
        <v>13048244.147</v>
      </c>
      <c r="W39" s="300"/>
      <c r="X39" s="300"/>
      <c r="Y39" s="300"/>
      <c r="Z39" s="300"/>
      <c r="AA39" s="300"/>
      <c r="AB39" s="300"/>
      <c r="AC39" s="300"/>
      <c r="AD39" s="300"/>
      <c r="AE39" s="301"/>
      <c r="AF39" s="299">
        <v>9243377.9330000002</v>
      </c>
      <c r="AG39" s="300"/>
      <c r="AH39" s="300"/>
      <c r="AI39" s="300"/>
      <c r="AJ39" s="300"/>
      <c r="AK39" s="300"/>
      <c r="AL39" s="300"/>
      <c r="AM39" s="300"/>
      <c r="AN39" s="300"/>
      <c r="AO39" s="301"/>
      <c r="AP39" s="299">
        <v>2917895.9840000002</v>
      </c>
      <c r="AQ39" s="300"/>
      <c r="AR39" s="300"/>
      <c r="AS39" s="300"/>
      <c r="AT39" s="300"/>
      <c r="AU39" s="300"/>
      <c r="AV39" s="300"/>
      <c r="AW39" s="300"/>
      <c r="AX39" s="300"/>
      <c r="AY39" s="301"/>
      <c r="AZ39" s="299">
        <v>0</v>
      </c>
      <c r="BA39" s="300"/>
      <c r="BB39" s="300"/>
      <c r="BC39" s="300"/>
      <c r="BD39" s="300"/>
      <c r="BE39" s="300"/>
      <c r="BF39" s="300"/>
      <c r="BG39" s="300"/>
      <c r="BH39" s="300"/>
      <c r="BI39" s="301"/>
      <c r="BJ39" s="108">
        <f t="shared" si="0"/>
        <v>152</v>
      </c>
      <c r="BK39" s="183">
        <f t="shared" si="1"/>
        <v>13048244.147</v>
      </c>
      <c r="BL39" s="183">
        <f t="shared" si="2"/>
        <v>9243377.9330000002</v>
      </c>
    </row>
    <row r="40" spans="1:64" hidden="1">
      <c r="A40" s="109"/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1"/>
      <c r="P40" s="296"/>
      <c r="Q40" s="297"/>
      <c r="R40" s="298"/>
      <c r="S40" s="109"/>
      <c r="T40" s="110"/>
      <c r="U40" s="111"/>
      <c r="V40" s="109"/>
      <c r="W40" s="110"/>
      <c r="X40" s="110"/>
      <c r="Y40" s="110"/>
      <c r="Z40" s="110"/>
      <c r="AA40" s="110"/>
      <c r="AB40" s="110"/>
      <c r="AC40" s="110"/>
      <c r="AD40" s="110"/>
      <c r="AE40" s="111"/>
      <c r="AF40" s="109"/>
      <c r="AG40" s="110"/>
      <c r="AH40" s="110"/>
      <c r="AI40" s="110"/>
      <c r="AJ40" s="110"/>
      <c r="AK40" s="110"/>
      <c r="AL40" s="110"/>
      <c r="AM40" s="110"/>
      <c r="AN40" s="110"/>
      <c r="AO40" s="111"/>
      <c r="AP40" s="109"/>
      <c r="AQ40" s="110"/>
      <c r="AR40" s="110"/>
      <c r="AS40" s="110"/>
      <c r="AT40" s="110"/>
      <c r="AU40" s="110"/>
      <c r="AV40" s="110"/>
      <c r="AW40" s="110"/>
      <c r="AX40" s="110"/>
      <c r="AY40" s="111"/>
      <c r="AZ40" s="109"/>
      <c r="BA40" s="110"/>
      <c r="BB40" s="110"/>
      <c r="BC40" s="110"/>
      <c r="BD40" s="110"/>
      <c r="BE40" s="110"/>
      <c r="BF40" s="110"/>
      <c r="BG40" s="110"/>
      <c r="BH40" s="110"/>
      <c r="BI40" s="111"/>
      <c r="BJ40" s="108">
        <f t="shared" si="0"/>
        <v>0</v>
      </c>
      <c r="BK40" s="183">
        <f t="shared" si="1"/>
        <v>0</v>
      </c>
      <c r="BL40" s="183">
        <f t="shared" si="2"/>
        <v>0</v>
      </c>
    </row>
    <row r="41" spans="1:64">
      <c r="A41" s="109" t="s">
        <v>292</v>
      </c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1"/>
      <c r="P41" s="296">
        <v>153</v>
      </c>
      <c r="Q41" s="297"/>
      <c r="R41" s="298"/>
      <c r="S41" s="109"/>
      <c r="T41" s="110"/>
      <c r="U41" s="111"/>
      <c r="V41" s="299">
        <v>1126416.577</v>
      </c>
      <c r="W41" s="300"/>
      <c r="X41" s="300"/>
      <c r="Y41" s="300"/>
      <c r="Z41" s="300"/>
      <c r="AA41" s="300"/>
      <c r="AB41" s="300"/>
      <c r="AC41" s="300"/>
      <c r="AD41" s="300"/>
      <c r="AE41" s="301"/>
      <c r="AF41" s="299">
        <f>2120909.226-1</f>
        <v>2120908.2259999998</v>
      </c>
      <c r="AG41" s="300"/>
      <c r="AH41" s="300"/>
      <c r="AI41" s="300"/>
      <c r="AJ41" s="300"/>
      <c r="AK41" s="300"/>
      <c r="AL41" s="300"/>
      <c r="AM41" s="300"/>
      <c r="AN41" s="300"/>
      <c r="AO41" s="301"/>
      <c r="AP41" s="299">
        <v>0</v>
      </c>
      <c r="AQ41" s="300"/>
      <c r="AR41" s="300"/>
      <c r="AS41" s="300"/>
      <c r="AT41" s="300"/>
      <c r="AU41" s="300"/>
      <c r="AV41" s="300"/>
      <c r="AW41" s="300"/>
      <c r="AX41" s="300"/>
      <c r="AY41" s="301"/>
      <c r="AZ41" s="299">
        <v>0</v>
      </c>
      <c r="BA41" s="300"/>
      <c r="BB41" s="300"/>
      <c r="BC41" s="300"/>
      <c r="BD41" s="300"/>
      <c r="BE41" s="300"/>
      <c r="BF41" s="300"/>
      <c r="BG41" s="300"/>
      <c r="BH41" s="300"/>
      <c r="BI41" s="301"/>
      <c r="BJ41" s="108">
        <f t="shared" si="0"/>
        <v>153</v>
      </c>
      <c r="BK41" s="183">
        <f t="shared" si="1"/>
        <v>1126416.577</v>
      </c>
      <c r="BL41" s="183">
        <f t="shared" si="2"/>
        <v>2120908.2259999998</v>
      </c>
    </row>
    <row r="42" spans="1:64">
      <c r="A42" s="109" t="s">
        <v>293</v>
      </c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1"/>
      <c r="P42" s="296"/>
      <c r="Q42" s="297"/>
      <c r="R42" s="298"/>
      <c r="S42" s="109"/>
      <c r="T42" s="110"/>
      <c r="U42" s="111"/>
      <c r="V42" s="109"/>
      <c r="W42" s="110"/>
      <c r="X42" s="110"/>
      <c r="Y42" s="110"/>
      <c r="Z42" s="110"/>
      <c r="AA42" s="110"/>
      <c r="AB42" s="110"/>
      <c r="AC42" s="110"/>
      <c r="AD42" s="110"/>
      <c r="AE42" s="111"/>
      <c r="AF42" s="109"/>
      <c r="AG42" s="110"/>
      <c r="AH42" s="110"/>
      <c r="AI42" s="110"/>
      <c r="AJ42" s="110"/>
      <c r="AK42" s="110"/>
      <c r="AL42" s="110"/>
      <c r="AM42" s="110"/>
      <c r="AN42" s="110"/>
      <c r="AO42" s="111"/>
      <c r="AP42" s="109"/>
      <c r="AQ42" s="110"/>
      <c r="AR42" s="110"/>
      <c r="AS42" s="110"/>
      <c r="AT42" s="110"/>
      <c r="AU42" s="110"/>
      <c r="AV42" s="110"/>
      <c r="AW42" s="110"/>
      <c r="AX42" s="110"/>
      <c r="AY42" s="111"/>
      <c r="AZ42" s="109"/>
      <c r="BA42" s="110"/>
      <c r="BB42" s="110"/>
      <c r="BC42" s="110"/>
      <c r="BD42" s="110"/>
      <c r="BE42" s="110"/>
      <c r="BF42" s="110"/>
      <c r="BG42" s="110"/>
      <c r="BH42" s="110"/>
      <c r="BI42" s="111"/>
      <c r="BJ42" s="108">
        <f t="shared" si="0"/>
        <v>0</v>
      </c>
      <c r="BK42" s="183">
        <f t="shared" si="1"/>
        <v>0</v>
      </c>
      <c r="BL42" s="183">
        <f t="shared" si="2"/>
        <v>0</v>
      </c>
    </row>
    <row r="43" spans="1:64" hidden="1">
      <c r="A43" s="109" t="s">
        <v>289</v>
      </c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1"/>
      <c r="P43" s="296">
        <v>155</v>
      </c>
      <c r="Q43" s="297"/>
      <c r="R43" s="298"/>
      <c r="S43" s="109"/>
      <c r="T43" s="110"/>
      <c r="U43" s="111"/>
      <c r="V43" s="299">
        <v>0</v>
      </c>
      <c r="W43" s="300"/>
      <c r="X43" s="300"/>
      <c r="Y43" s="300"/>
      <c r="Z43" s="300"/>
      <c r="AA43" s="300"/>
      <c r="AB43" s="300"/>
      <c r="AC43" s="300"/>
      <c r="AD43" s="300"/>
      <c r="AE43" s="301"/>
      <c r="AF43" s="299">
        <v>0</v>
      </c>
      <c r="AG43" s="300"/>
      <c r="AH43" s="300"/>
      <c r="AI43" s="300"/>
      <c r="AJ43" s="300"/>
      <c r="AK43" s="300"/>
      <c r="AL43" s="300"/>
      <c r="AM43" s="300"/>
      <c r="AN43" s="300"/>
      <c r="AO43" s="301"/>
      <c r="AP43" s="299">
        <v>0</v>
      </c>
      <c r="AQ43" s="300"/>
      <c r="AR43" s="300"/>
      <c r="AS43" s="300"/>
      <c r="AT43" s="300"/>
      <c r="AU43" s="300"/>
      <c r="AV43" s="300"/>
      <c r="AW43" s="300"/>
      <c r="AX43" s="300"/>
      <c r="AY43" s="301"/>
      <c r="AZ43" s="299">
        <v>0</v>
      </c>
      <c r="BA43" s="300"/>
      <c r="BB43" s="300"/>
      <c r="BC43" s="300"/>
      <c r="BD43" s="300"/>
      <c r="BE43" s="300"/>
      <c r="BF43" s="300"/>
      <c r="BG43" s="300"/>
      <c r="BH43" s="300"/>
      <c r="BI43" s="301"/>
      <c r="BJ43" s="108">
        <f t="shared" si="0"/>
        <v>155</v>
      </c>
      <c r="BK43" s="183">
        <f t="shared" si="1"/>
        <v>0</v>
      </c>
      <c r="BL43" s="183">
        <f t="shared" si="2"/>
        <v>0</v>
      </c>
    </row>
    <row r="44" spans="1:64">
      <c r="A44" s="115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7"/>
      <c r="P44" s="317"/>
      <c r="Q44" s="318"/>
      <c r="R44" s="319"/>
      <c r="S44" s="115"/>
      <c r="T44" s="116"/>
      <c r="U44" s="117"/>
      <c r="V44" s="320"/>
      <c r="W44" s="321"/>
      <c r="X44" s="321"/>
      <c r="Y44" s="321"/>
      <c r="Z44" s="321"/>
      <c r="AA44" s="321"/>
      <c r="AB44" s="321"/>
      <c r="AC44" s="321"/>
      <c r="AD44" s="321"/>
      <c r="AE44" s="322"/>
      <c r="AF44" s="320"/>
      <c r="AG44" s="321"/>
      <c r="AH44" s="321"/>
      <c r="AI44" s="321"/>
      <c r="AJ44" s="321"/>
      <c r="AK44" s="321"/>
      <c r="AL44" s="321"/>
      <c r="AM44" s="321"/>
      <c r="AN44" s="321"/>
      <c r="AO44" s="322"/>
      <c r="AP44" s="320"/>
      <c r="AQ44" s="321"/>
      <c r="AR44" s="321"/>
      <c r="AS44" s="321"/>
      <c r="AT44" s="321"/>
      <c r="AU44" s="321"/>
      <c r="AV44" s="321"/>
      <c r="AW44" s="321"/>
      <c r="AX44" s="321"/>
      <c r="AY44" s="322"/>
      <c r="AZ44" s="320"/>
      <c r="BA44" s="321"/>
      <c r="BB44" s="321"/>
      <c r="BC44" s="321"/>
      <c r="BD44" s="321"/>
      <c r="BE44" s="321"/>
      <c r="BF44" s="321"/>
      <c r="BG44" s="321"/>
      <c r="BH44" s="321"/>
      <c r="BI44" s="322"/>
      <c r="BJ44" s="108">
        <f t="shared" si="0"/>
        <v>0</v>
      </c>
      <c r="BK44" s="183">
        <f t="shared" si="1"/>
        <v>0</v>
      </c>
      <c r="BL44" s="183">
        <f t="shared" si="2"/>
        <v>0</v>
      </c>
    </row>
    <row r="45" spans="1:64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</row>
    <row r="46" spans="1:64">
      <c r="A46" s="118"/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118"/>
      <c r="BB46" s="118"/>
      <c r="BC46" s="118"/>
      <c r="BD46" s="118"/>
      <c r="BE46" s="118"/>
      <c r="BF46" s="118"/>
      <c r="BG46" s="118"/>
      <c r="BH46" s="118"/>
      <c r="BI46" s="118"/>
    </row>
    <row r="47" spans="1:64">
      <c r="A47" s="118"/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  <c r="AY47" s="118"/>
      <c r="AZ47" s="118"/>
      <c r="BA47" s="118"/>
      <c r="BB47" s="118"/>
      <c r="BC47" s="118"/>
      <c r="BD47" s="118"/>
      <c r="BE47" s="118"/>
      <c r="BF47" s="118"/>
      <c r="BG47" s="118"/>
      <c r="BH47" s="118"/>
      <c r="BI47" s="118"/>
    </row>
    <row r="48" spans="1:64">
      <c r="A48" s="118"/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</row>
    <row r="54" spans="1:61">
      <c r="A54" s="119"/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</row>
    <row r="55" spans="1:61">
      <c r="A55" s="119"/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  <c r="BI55" s="119"/>
    </row>
    <row r="56" spans="1:61">
      <c r="A56" s="119"/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  <c r="AY56" s="119"/>
      <c r="AZ56" s="119"/>
      <c r="BA56" s="119"/>
      <c r="BB56" s="119"/>
      <c r="BC56" s="119"/>
      <c r="BD56" s="119"/>
      <c r="BE56" s="119"/>
      <c r="BF56" s="119"/>
      <c r="BG56" s="119"/>
      <c r="BH56" s="119"/>
      <c r="BI56" s="120"/>
    </row>
    <row r="57" spans="1:61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  <c r="AV57" s="119"/>
      <c r="AW57" s="119"/>
      <c r="AX57" s="119"/>
      <c r="AY57" s="119"/>
      <c r="AZ57" s="119"/>
      <c r="BA57" s="119"/>
      <c r="BB57" s="119"/>
      <c r="BC57" s="119"/>
      <c r="BD57" s="119"/>
      <c r="BE57" s="119"/>
      <c r="BF57" s="119"/>
      <c r="BG57" s="119"/>
      <c r="BH57" s="119"/>
      <c r="BI57" s="120"/>
    </row>
    <row r="58" spans="1:61">
      <c r="A58" s="119"/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20"/>
    </row>
    <row r="59" spans="1:61">
      <c r="A59" s="119"/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19"/>
      <c r="AP59" s="119"/>
      <c r="AQ59" s="119"/>
      <c r="AR59" s="119"/>
      <c r="AS59" s="119"/>
      <c r="AT59" s="119"/>
      <c r="AU59" s="119"/>
      <c r="AV59" s="119"/>
      <c r="AW59" s="119"/>
      <c r="AX59" s="119"/>
      <c r="AY59" s="119"/>
      <c r="AZ59" s="119"/>
      <c r="BA59" s="119"/>
      <c r="BB59" s="119"/>
      <c r="BC59" s="119"/>
      <c r="BD59" s="119"/>
      <c r="BE59" s="119"/>
      <c r="BF59" s="119"/>
      <c r="BG59" s="119"/>
      <c r="BH59" s="119"/>
      <c r="BI59" s="120"/>
    </row>
    <row r="60" spans="1:61">
      <c r="A60" s="323" t="s">
        <v>294</v>
      </c>
      <c r="B60" s="323"/>
      <c r="C60" s="323"/>
      <c r="D60" s="323"/>
      <c r="E60" s="323"/>
      <c r="F60" s="323"/>
      <c r="G60" s="323"/>
      <c r="H60" s="323"/>
      <c r="I60" s="323"/>
      <c r="J60" s="323"/>
      <c r="K60" s="323"/>
      <c r="L60" s="323"/>
      <c r="M60" s="323"/>
      <c r="N60" s="323"/>
      <c r="O60" s="323"/>
      <c r="P60" s="323"/>
      <c r="Q60" s="323"/>
      <c r="R60" s="323"/>
      <c r="S60" s="323"/>
      <c r="T60" s="323"/>
      <c r="U60" s="323"/>
      <c r="V60" s="323"/>
      <c r="W60" s="323"/>
      <c r="X60" s="323"/>
      <c r="Y60" s="323"/>
      <c r="Z60" s="323"/>
      <c r="AA60" s="323"/>
      <c r="AB60" s="323"/>
      <c r="AC60" s="323"/>
      <c r="AD60" s="323"/>
      <c r="AE60" s="323"/>
      <c r="AF60" s="323"/>
      <c r="AG60" s="323"/>
      <c r="AH60" s="323"/>
      <c r="AI60" s="323"/>
      <c r="AJ60" s="323"/>
      <c r="AK60" s="323"/>
      <c r="AL60" s="323"/>
      <c r="AM60" s="323"/>
      <c r="AN60" s="323"/>
      <c r="AO60" s="323"/>
      <c r="AP60" s="323"/>
      <c r="AQ60" s="323"/>
      <c r="AR60" s="323"/>
      <c r="AS60" s="323"/>
      <c r="AT60" s="323"/>
      <c r="AU60" s="323"/>
      <c r="AV60" s="323"/>
      <c r="AW60" s="323"/>
      <c r="AX60" s="323"/>
      <c r="AY60" s="323"/>
      <c r="AZ60" s="323"/>
      <c r="BA60" s="323"/>
      <c r="BB60" s="323"/>
      <c r="BC60" s="323"/>
      <c r="BD60" s="323"/>
      <c r="BE60" s="323"/>
      <c r="BF60" s="323"/>
      <c r="BG60" s="323"/>
      <c r="BH60" s="323"/>
      <c r="BI60" s="323"/>
    </row>
    <row r="61" spans="1:61">
      <c r="A61" s="119"/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  <c r="AK61" s="119"/>
      <c r="AL61" s="119"/>
      <c r="AM61" s="119"/>
      <c r="AN61" s="119"/>
      <c r="AO61" s="119"/>
      <c r="AP61" s="119"/>
      <c r="AQ61" s="119"/>
      <c r="AR61" s="119"/>
      <c r="AS61" s="119"/>
      <c r="AT61" s="119"/>
      <c r="AU61" s="119"/>
      <c r="AV61" s="119"/>
      <c r="AW61" s="119"/>
      <c r="AX61" s="119"/>
      <c r="AY61" s="119"/>
      <c r="AZ61" s="119"/>
      <c r="BA61" s="119"/>
      <c r="BB61" s="119"/>
      <c r="BC61" s="119"/>
      <c r="BD61" s="119"/>
      <c r="BE61" s="119"/>
      <c r="BF61" s="119"/>
      <c r="BG61" s="119"/>
      <c r="BH61" s="324">
        <v>2</v>
      </c>
      <c r="BI61" s="324"/>
    </row>
    <row r="62" spans="1:61">
      <c r="A62" s="119"/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  <c r="AH62" s="119"/>
      <c r="AI62" s="119"/>
      <c r="AJ62" s="119"/>
      <c r="AK62" s="119"/>
      <c r="AL62" s="119"/>
      <c r="AM62" s="119"/>
      <c r="AN62" s="119"/>
      <c r="AO62" s="119"/>
      <c r="AP62" s="119"/>
      <c r="AQ62" s="119"/>
      <c r="AR62" s="119"/>
      <c r="AS62" s="119"/>
      <c r="AT62" s="119"/>
      <c r="AU62" s="119"/>
      <c r="AV62" s="119"/>
      <c r="AW62" s="119"/>
      <c r="AX62" s="119"/>
      <c r="AY62" s="119"/>
      <c r="AZ62" s="119"/>
      <c r="BA62" s="119"/>
      <c r="BB62" s="119"/>
      <c r="BC62" s="119"/>
      <c r="BD62" s="119"/>
      <c r="BE62" s="119"/>
      <c r="BF62" s="119"/>
      <c r="BG62" s="119"/>
      <c r="BH62" s="119"/>
      <c r="BI62" s="120"/>
    </row>
    <row r="65" spans="1:64" ht="15.7">
      <c r="A65" s="280" t="str">
        <f>A2</f>
        <v>Công ty Cổ phần Hàng tiêu dùng Ma San và các công ty con</v>
      </c>
      <c r="B65" s="280"/>
      <c r="C65" s="280"/>
      <c r="D65" s="280"/>
      <c r="E65" s="280"/>
      <c r="F65" s="280"/>
      <c r="G65" s="280"/>
      <c r="H65" s="280"/>
      <c r="I65" s="280"/>
      <c r="J65" s="280"/>
      <c r="K65" s="280"/>
      <c r="L65" s="280"/>
      <c r="M65" s="280"/>
      <c r="N65" s="280"/>
      <c r="O65" s="280"/>
      <c r="P65" s="280"/>
      <c r="Q65" s="280"/>
      <c r="R65" s="280"/>
      <c r="S65" s="280"/>
      <c r="T65" s="280"/>
      <c r="U65" s="280"/>
      <c r="V65" s="280"/>
      <c r="W65" s="280"/>
      <c r="X65" s="280"/>
      <c r="Y65" s="280"/>
      <c r="Z65" s="280"/>
      <c r="AA65" s="280"/>
      <c r="AB65" s="280"/>
      <c r="AC65" s="280"/>
      <c r="AD65" s="280"/>
      <c r="AE65" s="280"/>
      <c r="AF65" s="280"/>
      <c r="AG65" s="280"/>
      <c r="AH65" s="280"/>
      <c r="AI65" s="280"/>
      <c r="AJ65" s="280"/>
      <c r="AK65" s="280"/>
      <c r="AL65" s="280"/>
      <c r="AM65" s="280"/>
      <c r="AN65" s="280"/>
      <c r="AO65" s="280"/>
      <c r="AP65" s="280"/>
      <c r="AQ65" s="280"/>
      <c r="AR65" s="280"/>
      <c r="AS65" s="280"/>
      <c r="AT65" s="280"/>
      <c r="AU65" s="280"/>
      <c r="AV65" s="280"/>
      <c r="AW65" s="280"/>
      <c r="AX65" s="280"/>
      <c r="AY65" s="280"/>
      <c r="AZ65" s="280"/>
      <c r="BA65" s="280"/>
      <c r="BB65" s="280"/>
      <c r="BC65" s="280"/>
      <c r="BD65" s="280"/>
      <c r="BE65" s="280"/>
      <c r="BF65" s="280"/>
      <c r="BG65" s="280"/>
      <c r="BH65" s="280"/>
      <c r="BI65" s="280"/>
    </row>
    <row r="66" spans="1:64" ht="15.7">
      <c r="A66" s="280" t="str">
        <f>A3&amp;" (tiếp theo)"</f>
        <v>Bảng cân đối kế toán tại ngày 31 tháng 3 năm 2015 (tiếp theo)</v>
      </c>
      <c r="B66" s="280"/>
      <c r="C66" s="280"/>
      <c r="D66" s="280"/>
      <c r="E66" s="280"/>
      <c r="F66" s="280"/>
      <c r="G66" s="280"/>
      <c r="H66" s="280"/>
      <c r="I66" s="280"/>
      <c r="J66" s="280"/>
      <c r="K66" s="280"/>
      <c r="L66" s="280"/>
      <c r="M66" s="280"/>
      <c r="N66" s="280"/>
      <c r="O66" s="280"/>
      <c r="P66" s="280"/>
      <c r="Q66" s="280"/>
      <c r="R66" s="280"/>
      <c r="S66" s="280"/>
      <c r="T66" s="280"/>
      <c r="U66" s="280"/>
      <c r="V66" s="280"/>
      <c r="W66" s="280"/>
      <c r="X66" s="280"/>
      <c r="Y66" s="280"/>
      <c r="Z66" s="280"/>
      <c r="AA66" s="280"/>
      <c r="AB66" s="280"/>
      <c r="AC66" s="280"/>
      <c r="AD66" s="280"/>
      <c r="AE66" s="280"/>
      <c r="AF66" s="280"/>
      <c r="AG66" s="280"/>
      <c r="AH66" s="280"/>
      <c r="AI66" s="280"/>
      <c r="AJ66" s="280"/>
      <c r="AK66" s="280"/>
      <c r="AL66" s="280"/>
      <c r="AM66" s="280"/>
      <c r="AN66" s="280"/>
      <c r="AO66" s="280"/>
      <c r="AP66" s="280"/>
      <c r="AQ66" s="280"/>
      <c r="AR66" s="280"/>
      <c r="AS66" s="280"/>
      <c r="AT66" s="280"/>
      <c r="AU66" s="280"/>
      <c r="AV66" s="280"/>
      <c r="AW66" s="280"/>
      <c r="AX66" s="280"/>
      <c r="AY66" s="280"/>
      <c r="AZ66" s="280"/>
      <c r="BA66" s="280"/>
      <c r="BB66" s="280"/>
      <c r="BC66" s="280"/>
      <c r="BD66" s="280"/>
      <c r="BE66" s="280"/>
      <c r="BF66" s="280"/>
      <c r="BG66" s="280"/>
      <c r="BH66" s="280"/>
      <c r="BI66" s="280"/>
    </row>
    <row r="67" spans="1:64" ht="15.7">
      <c r="A67" s="95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  <c r="BF67" s="95"/>
      <c r="BG67" s="95"/>
      <c r="BH67" s="95"/>
      <c r="BI67" s="95"/>
    </row>
    <row r="68" spans="1:64" ht="15.7">
      <c r="A68" s="95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5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95"/>
      <c r="BF68" s="95"/>
      <c r="BG68" s="95"/>
      <c r="BH68" s="95"/>
      <c r="BI68" s="95"/>
    </row>
    <row r="69" spans="1:64" ht="15.7">
      <c r="A69" s="121"/>
      <c r="B69" s="121"/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2"/>
      <c r="R69" s="122"/>
      <c r="S69" s="122"/>
      <c r="T69" s="122"/>
      <c r="U69" s="122"/>
      <c r="V69" s="122"/>
      <c r="W69" s="122"/>
      <c r="X69" s="122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100" t="s">
        <v>268</v>
      </c>
    </row>
    <row r="70" spans="1:64">
      <c r="BI70" s="102" t="s">
        <v>269</v>
      </c>
    </row>
    <row r="71" spans="1:64" ht="29.95" customHeight="1">
      <c r="A71" s="279" t="s">
        <v>60</v>
      </c>
      <c r="B71" s="279"/>
      <c r="C71" s="279"/>
      <c r="D71" s="279"/>
      <c r="E71" s="279"/>
      <c r="F71" s="279"/>
      <c r="G71" s="279"/>
      <c r="H71" s="279"/>
      <c r="I71" s="279"/>
      <c r="J71" s="279"/>
      <c r="K71" s="279"/>
      <c r="L71" s="279"/>
      <c r="M71" s="279"/>
      <c r="N71" s="279"/>
      <c r="O71" s="279"/>
      <c r="P71" s="281" t="s">
        <v>10</v>
      </c>
      <c r="Q71" s="282"/>
      <c r="R71" s="283"/>
      <c r="S71" s="287" t="s">
        <v>139</v>
      </c>
      <c r="T71" s="288"/>
      <c r="U71" s="289"/>
      <c r="V71" s="279" t="s">
        <v>270</v>
      </c>
      <c r="W71" s="279"/>
      <c r="X71" s="279"/>
      <c r="Y71" s="279"/>
      <c r="Z71" s="279"/>
      <c r="AA71" s="279"/>
      <c r="AB71" s="279"/>
      <c r="AC71" s="279"/>
      <c r="AD71" s="279"/>
      <c r="AE71" s="279"/>
      <c r="AF71" s="279"/>
      <c r="AG71" s="279"/>
      <c r="AH71" s="279"/>
      <c r="AI71" s="279"/>
      <c r="AJ71" s="279"/>
      <c r="AK71" s="279"/>
      <c r="AL71" s="279"/>
      <c r="AM71" s="279"/>
      <c r="AN71" s="279"/>
      <c r="AO71" s="279"/>
      <c r="AP71" s="279" t="s">
        <v>271</v>
      </c>
      <c r="AQ71" s="279"/>
      <c r="AR71" s="279"/>
      <c r="AS71" s="279"/>
      <c r="AT71" s="279"/>
      <c r="AU71" s="279"/>
      <c r="AV71" s="279"/>
      <c r="AW71" s="279"/>
      <c r="AX71" s="279"/>
      <c r="AY71" s="279"/>
      <c r="AZ71" s="279"/>
      <c r="BA71" s="279"/>
      <c r="BB71" s="279"/>
      <c r="BC71" s="279"/>
      <c r="BD71" s="279"/>
      <c r="BE71" s="279"/>
      <c r="BF71" s="279"/>
      <c r="BG71" s="279"/>
      <c r="BH71" s="279"/>
      <c r="BI71" s="279"/>
    </row>
    <row r="72" spans="1:64" ht="29.25" customHeight="1">
      <c r="A72" s="279"/>
      <c r="B72" s="279"/>
      <c r="C72" s="279"/>
      <c r="D72" s="279"/>
      <c r="E72" s="279"/>
      <c r="F72" s="279"/>
      <c r="G72" s="279"/>
      <c r="H72" s="279"/>
      <c r="I72" s="279"/>
      <c r="J72" s="279"/>
      <c r="K72" s="279"/>
      <c r="L72" s="279"/>
      <c r="M72" s="279"/>
      <c r="N72" s="279"/>
      <c r="O72" s="279"/>
      <c r="P72" s="284"/>
      <c r="Q72" s="285"/>
      <c r="R72" s="286"/>
      <c r="S72" s="290"/>
      <c r="T72" s="291"/>
      <c r="U72" s="292"/>
      <c r="V72" s="279" t="str">
        <f>V9</f>
        <v>31/3/2015</v>
      </c>
      <c r="W72" s="279"/>
      <c r="X72" s="279"/>
      <c r="Y72" s="279"/>
      <c r="Z72" s="279"/>
      <c r="AA72" s="279"/>
      <c r="AB72" s="279"/>
      <c r="AC72" s="279"/>
      <c r="AD72" s="279"/>
      <c r="AE72" s="279"/>
      <c r="AF72" s="276" t="s">
        <v>272</v>
      </c>
      <c r="AG72" s="277"/>
      <c r="AH72" s="277"/>
      <c r="AI72" s="277"/>
      <c r="AJ72" s="277"/>
      <c r="AK72" s="277"/>
      <c r="AL72" s="277"/>
      <c r="AM72" s="277"/>
      <c r="AN72" s="277"/>
      <c r="AO72" s="278"/>
      <c r="AP72" s="279" t="str">
        <f>V72</f>
        <v>31/3/2015</v>
      </c>
      <c r="AQ72" s="279"/>
      <c r="AR72" s="279"/>
      <c r="AS72" s="279"/>
      <c r="AT72" s="279"/>
      <c r="AU72" s="279"/>
      <c r="AV72" s="279"/>
      <c r="AW72" s="279"/>
      <c r="AX72" s="279"/>
      <c r="AY72" s="279"/>
      <c r="AZ72" s="276" t="s">
        <v>272</v>
      </c>
      <c r="BA72" s="277"/>
      <c r="BB72" s="277"/>
      <c r="BC72" s="277"/>
      <c r="BD72" s="277"/>
      <c r="BE72" s="277"/>
      <c r="BF72" s="277"/>
      <c r="BG72" s="277"/>
      <c r="BH72" s="277"/>
      <c r="BI72" s="278"/>
    </row>
    <row r="73" spans="1:64">
      <c r="A73" s="279">
        <v>1</v>
      </c>
      <c r="B73" s="279"/>
      <c r="C73" s="279"/>
      <c r="D73" s="279"/>
      <c r="E73" s="279"/>
      <c r="F73" s="279"/>
      <c r="G73" s="279"/>
      <c r="H73" s="279"/>
      <c r="I73" s="279"/>
      <c r="J73" s="279"/>
      <c r="K73" s="279"/>
      <c r="L73" s="279"/>
      <c r="M73" s="279"/>
      <c r="N73" s="279"/>
      <c r="O73" s="279"/>
      <c r="P73" s="279">
        <v>2</v>
      </c>
      <c r="Q73" s="279"/>
      <c r="R73" s="279"/>
      <c r="S73" s="279">
        <v>3</v>
      </c>
      <c r="T73" s="279"/>
      <c r="U73" s="279"/>
      <c r="V73" s="279">
        <v>4</v>
      </c>
      <c r="W73" s="279"/>
      <c r="X73" s="279"/>
      <c r="Y73" s="279"/>
      <c r="Z73" s="279"/>
      <c r="AA73" s="279"/>
      <c r="AB73" s="279"/>
      <c r="AC73" s="279"/>
      <c r="AD73" s="279"/>
      <c r="AE73" s="279"/>
      <c r="AF73" s="279">
        <v>5</v>
      </c>
      <c r="AG73" s="279"/>
      <c r="AH73" s="279"/>
      <c r="AI73" s="279"/>
      <c r="AJ73" s="279"/>
      <c r="AK73" s="279"/>
      <c r="AL73" s="279"/>
      <c r="AM73" s="279"/>
      <c r="AN73" s="279"/>
      <c r="AO73" s="279"/>
      <c r="AP73" s="279">
        <v>6</v>
      </c>
      <c r="AQ73" s="279"/>
      <c r="AR73" s="279"/>
      <c r="AS73" s="279"/>
      <c r="AT73" s="279"/>
      <c r="AU73" s="279"/>
      <c r="AV73" s="279"/>
      <c r="AW73" s="279"/>
      <c r="AX73" s="279"/>
      <c r="AY73" s="279"/>
      <c r="AZ73" s="279">
        <v>7</v>
      </c>
      <c r="BA73" s="279"/>
      <c r="BB73" s="279"/>
      <c r="BC73" s="279"/>
      <c r="BD73" s="279"/>
      <c r="BE73" s="279"/>
      <c r="BF73" s="279"/>
      <c r="BG73" s="279"/>
      <c r="BH73" s="279"/>
      <c r="BI73" s="279"/>
    </row>
    <row r="74" spans="1:64">
      <c r="A74" s="103" t="s">
        <v>295</v>
      </c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5"/>
      <c r="P74" s="302">
        <v>200</v>
      </c>
      <c r="Q74" s="303"/>
      <c r="R74" s="304"/>
      <c r="S74" s="106"/>
      <c r="T74" s="107"/>
      <c r="U74" s="107"/>
      <c r="V74" s="305">
        <f>SUM(V76,V80,V94,V97,V106)</f>
        <v>15276147321.035479</v>
      </c>
      <c r="W74" s="306"/>
      <c r="X74" s="306"/>
      <c r="Y74" s="306"/>
      <c r="Z74" s="306"/>
      <c r="AA74" s="306"/>
      <c r="AB74" s="306"/>
      <c r="AC74" s="306"/>
      <c r="AD74" s="306"/>
      <c r="AE74" s="307"/>
      <c r="AF74" s="305">
        <f>SUM(AF76,AF80,AF94,AF97,AF106)</f>
        <v>14776047815.440479</v>
      </c>
      <c r="AG74" s="306"/>
      <c r="AH74" s="306"/>
      <c r="AI74" s="306"/>
      <c r="AJ74" s="306"/>
      <c r="AK74" s="306"/>
      <c r="AL74" s="306"/>
      <c r="AM74" s="306"/>
      <c r="AN74" s="306"/>
      <c r="AO74" s="307"/>
      <c r="AP74" s="305">
        <f>SUM(AP76,AP80,AP94,AP97,AP106)</f>
        <v>13434869119.484999</v>
      </c>
      <c r="AQ74" s="306"/>
      <c r="AR74" s="306"/>
      <c r="AS74" s="306"/>
      <c r="AT74" s="306"/>
      <c r="AU74" s="306"/>
      <c r="AV74" s="306"/>
      <c r="AW74" s="306"/>
      <c r="AX74" s="306"/>
      <c r="AY74" s="307"/>
      <c r="AZ74" s="305">
        <f>SUM(AZ76,AZ80,AZ94,AZ97,AZ106)</f>
        <v>13013600095.167999</v>
      </c>
      <c r="BA74" s="306"/>
      <c r="BB74" s="306"/>
      <c r="BC74" s="306"/>
      <c r="BD74" s="306"/>
      <c r="BE74" s="306"/>
      <c r="BF74" s="306"/>
      <c r="BG74" s="306"/>
      <c r="BH74" s="306"/>
      <c r="BI74" s="307"/>
      <c r="BJ74" s="108">
        <f t="shared" ref="BJ74" si="3">P74</f>
        <v>200</v>
      </c>
      <c r="BK74" s="183">
        <f t="shared" ref="BK74" si="4">V74</f>
        <v>15276147321.035479</v>
      </c>
      <c r="BL74" s="183">
        <f>AF74</f>
        <v>14776047815.440479</v>
      </c>
    </row>
    <row r="75" spans="1:64">
      <c r="A75" s="109"/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1"/>
      <c r="P75" s="109"/>
      <c r="Q75" s="110"/>
      <c r="R75" s="111"/>
      <c r="S75" s="109"/>
      <c r="T75" s="110"/>
      <c r="U75" s="111"/>
      <c r="V75" s="109"/>
      <c r="W75" s="110"/>
      <c r="X75" s="110"/>
      <c r="Y75" s="110"/>
      <c r="Z75" s="110"/>
      <c r="AA75" s="110"/>
      <c r="AB75" s="110"/>
      <c r="AC75" s="110"/>
      <c r="AD75" s="110"/>
      <c r="AE75" s="111"/>
      <c r="AF75" s="109"/>
      <c r="AG75" s="110"/>
      <c r="AH75" s="110"/>
      <c r="AI75" s="110"/>
      <c r="AJ75" s="110"/>
      <c r="AK75" s="110"/>
      <c r="AL75" s="110"/>
      <c r="AM75" s="110"/>
      <c r="AN75" s="110"/>
      <c r="AO75" s="111"/>
      <c r="AP75" s="109"/>
      <c r="AQ75" s="110"/>
      <c r="AR75" s="110"/>
      <c r="AS75" s="110"/>
      <c r="AT75" s="110"/>
      <c r="AU75" s="110"/>
      <c r="AV75" s="110"/>
      <c r="AW75" s="110"/>
      <c r="AX75" s="110"/>
      <c r="AY75" s="111"/>
      <c r="AZ75" s="109"/>
      <c r="BA75" s="110"/>
      <c r="BB75" s="110"/>
      <c r="BC75" s="110"/>
      <c r="BD75" s="110"/>
      <c r="BE75" s="110"/>
      <c r="BF75" s="110"/>
      <c r="BG75" s="110"/>
      <c r="BH75" s="110"/>
      <c r="BI75" s="111"/>
      <c r="BJ75" s="108">
        <f t="shared" ref="BJ75:BJ112" si="5">P75</f>
        <v>0</v>
      </c>
      <c r="BK75" s="183">
        <f t="shared" ref="BK75:BK112" si="6">V75</f>
        <v>0</v>
      </c>
      <c r="BL75" s="183">
        <f t="shared" ref="BL75:BL112" si="7">AF75</f>
        <v>0</v>
      </c>
    </row>
    <row r="76" spans="1:64">
      <c r="A76" s="112" t="s">
        <v>296</v>
      </c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4"/>
      <c r="P76" s="308">
        <v>210</v>
      </c>
      <c r="Q76" s="309"/>
      <c r="R76" s="310"/>
      <c r="S76" s="311"/>
      <c r="T76" s="312"/>
      <c r="U76" s="313"/>
      <c r="V76" s="293">
        <f>V77+V78</f>
        <v>9944517475.7629986</v>
      </c>
      <c r="W76" s="294"/>
      <c r="X76" s="294"/>
      <c r="Y76" s="294"/>
      <c r="Z76" s="294"/>
      <c r="AA76" s="294"/>
      <c r="AB76" s="294"/>
      <c r="AC76" s="294"/>
      <c r="AD76" s="294"/>
      <c r="AE76" s="295"/>
      <c r="AF76" s="293">
        <f>AF77+AF78</f>
        <v>9655240535.4319992</v>
      </c>
      <c r="AG76" s="294"/>
      <c r="AH76" s="294"/>
      <c r="AI76" s="294"/>
      <c r="AJ76" s="294"/>
      <c r="AK76" s="294"/>
      <c r="AL76" s="294"/>
      <c r="AM76" s="294"/>
      <c r="AN76" s="294"/>
      <c r="AO76" s="295"/>
      <c r="AP76" s="293">
        <f>AP77+AP78</f>
        <v>9996740502.927</v>
      </c>
      <c r="AQ76" s="294"/>
      <c r="AR76" s="294"/>
      <c r="AS76" s="294"/>
      <c r="AT76" s="294"/>
      <c r="AU76" s="294"/>
      <c r="AV76" s="294"/>
      <c r="AW76" s="294"/>
      <c r="AX76" s="294"/>
      <c r="AY76" s="295"/>
      <c r="AZ76" s="293">
        <f>AZ77+AZ78</f>
        <v>9707589214.3050003</v>
      </c>
      <c r="BA76" s="294"/>
      <c r="BB76" s="294"/>
      <c r="BC76" s="294"/>
      <c r="BD76" s="294"/>
      <c r="BE76" s="294"/>
      <c r="BF76" s="294"/>
      <c r="BG76" s="294"/>
      <c r="BH76" s="294"/>
      <c r="BI76" s="295"/>
      <c r="BJ76" s="108">
        <f t="shared" si="5"/>
        <v>210</v>
      </c>
      <c r="BK76" s="183">
        <f t="shared" si="6"/>
        <v>9944517475.7629986</v>
      </c>
      <c r="BL76" s="183">
        <f t="shared" si="7"/>
        <v>9655240535.4319992</v>
      </c>
    </row>
    <row r="77" spans="1:64">
      <c r="A77" s="109" t="s">
        <v>297</v>
      </c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1"/>
      <c r="P77" s="296">
        <v>215</v>
      </c>
      <c r="Q77" s="297"/>
      <c r="R77" s="298"/>
      <c r="S77" s="314" t="s">
        <v>445</v>
      </c>
      <c r="T77" s="315"/>
      <c r="U77" s="316"/>
      <c r="V77" s="299">
        <v>9619772870.2649994</v>
      </c>
      <c r="W77" s="300"/>
      <c r="X77" s="300"/>
      <c r="Y77" s="300"/>
      <c r="Z77" s="300"/>
      <c r="AA77" s="300"/>
      <c r="AB77" s="300"/>
      <c r="AC77" s="300"/>
      <c r="AD77" s="300"/>
      <c r="AE77" s="301"/>
      <c r="AF77" s="299">
        <v>9619772870.2649994</v>
      </c>
      <c r="AG77" s="300"/>
      <c r="AH77" s="300"/>
      <c r="AI77" s="300"/>
      <c r="AJ77" s="300"/>
      <c r="AK77" s="300"/>
      <c r="AL77" s="300"/>
      <c r="AM77" s="300"/>
      <c r="AN77" s="300"/>
      <c r="AO77" s="301"/>
      <c r="AP77" s="299">
        <v>9669772870.2649994</v>
      </c>
      <c r="AQ77" s="300"/>
      <c r="AR77" s="300"/>
      <c r="AS77" s="300"/>
      <c r="AT77" s="300"/>
      <c r="AU77" s="300"/>
      <c r="AV77" s="300"/>
      <c r="AW77" s="300"/>
      <c r="AX77" s="300"/>
      <c r="AY77" s="301"/>
      <c r="AZ77" s="299">
        <v>9669772870.2649994</v>
      </c>
      <c r="BA77" s="300"/>
      <c r="BB77" s="300"/>
      <c r="BC77" s="300"/>
      <c r="BD77" s="300"/>
      <c r="BE77" s="300"/>
      <c r="BF77" s="300"/>
      <c r="BG77" s="300"/>
      <c r="BH77" s="300"/>
      <c r="BI77" s="301"/>
      <c r="BJ77" s="108">
        <f t="shared" si="5"/>
        <v>215</v>
      </c>
      <c r="BK77" s="183">
        <f t="shared" si="6"/>
        <v>9619772870.2649994</v>
      </c>
      <c r="BL77" s="183">
        <f t="shared" si="7"/>
        <v>9619772870.2649994</v>
      </c>
    </row>
    <row r="78" spans="1:64">
      <c r="A78" s="109" t="s">
        <v>298</v>
      </c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1"/>
      <c r="P78" s="296">
        <v>216</v>
      </c>
      <c r="Q78" s="297"/>
      <c r="R78" s="298"/>
      <c r="S78" s="314" t="s">
        <v>445</v>
      </c>
      <c r="T78" s="315"/>
      <c r="U78" s="316"/>
      <c r="V78" s="299">
        <v>324744605.49800003</v>
      </c>
      <c r="W78" s="300"/>
      <c r="X78" s="300"/>
      <c r="Y78" s="300"/>
      <c r="Z78" s="300"/>
      <c r="AA78" s="300"/>
      <c r="AB78" s="300"/>
      <c r="AC78" s="300"/>
      <c r="AD78" s="300"/>
      <c r="AE78" s="301"/>
      <c r="AF78" s="299">
        <v>35467665.167000003</v>
      </c>
      <c r="AG78" s="300"/>
      <c r="AH78" s="300"/>
      <c r="AI78" s="300"/>
      <c r="AJ78" s="300"/>
      <c r="AK78" s="300"/>
      <c r="AL78" s="300"/>
      <c r="AM78" s="300"/>
      <c r="AN78" s="300"/>
      <c r="AO78" s="301"/>
      <c r="AP78" s="299">
        <v>326967632.662</v>
      </c>
      <c r="AQ78" s="300"/>
      <c r="AR78" s="300"/>
      <c r="AS78" s="300"/>
      <c r="AT78" s="300"/>
      <c r="AU78" s="300"/>
      <c r="AV78" s="300"/>
      <c r="AW78" s="300"/>
      <c r="AX78" s="300"/>
      <c r="AY78" s="301"/>
      <c r="AZ78" s="299">
        <v>37816344.039999999</v>
      </c>
      <c r="BA78" s="300"/>
      <c r="BB78" s="300"/>
      <c r="BC78" s="300"/>
      <c r="BD78" s="300"/>
      <c r="BE78" s="300"/>
      <c r="BF78" s="300"/>
      <c r="BG78" s="300"/>
      <c r="BH78" s="300"/>
      <c r="BI78" s="301"/>
      <c r="BJ78" s="108">
        <f t="shared" si="5"/>
        <v>216</v>
      </c>
      <c r="BK78" s="183">
        <f t="shared" si="6"/>
        <v>324744605.49800003</v>
      </c>
      <c r="BL78" s="183">
        <f t="shared" si="7"/>
        <v>35467665.167000003</v>
      </c>
    </row>
    <row r="79" spans="1:64">
      <c r="A79" s="109"/>
      <c r="B79" s="110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1"/>
      <c r="P79" s="109"/>
      <c r="Q79" s="110"/>
      <c r="R79" s="111"/>
      <c r="S79" s="109"/>
      <c r="T79" s="110"/>
      <c r="U79" s="111"/>
      <c r="V79" s="109"/>
      <c r="W79" s="110"/>
      <c r="X79" s="110"/>
      <c r="Y79" s="110"/>
      <c r="Z79" s="110"/>
      <c r="AA79" s="110"/>
      <c r="AB79" s="110"/>
      <c r="AC79" s="110"/>
      <c r="AD79" s="110"/>
      <c r="AE79" s="111"/>
      <c r="AF79" s="109"/>
      <c r="AG79" s="110"/>
      <c r="AH79" s="110"/>
      <c r="AI79" s="110"/>
      <c r="AJ79" s="110"/>
      <c r="AK79" s="110"/>
      <c r="AL79" s="110"/>
      <c r="AM79" s="110"/>
      <c r="AN79" s="110"/>
      <c r="AO79" s="111"/>
      <c r="AP79" s="109"/>
      <c r="AQ79" s="110"/>
      <c r="AR79" s="110"/>
      <c r="AS79" s="110"/>
      <c r="AT79" s="110"/>
      <c r="AU79" s="110"/>
      <c r="AV79" s="110"/>
      <c r="AW79" s="110"/>
      <c r="AX79" s="110"/>
      <c r="AY79" s="111"/>
      <c r="AZ79" s="109"/>
      <c r="BA79" s="110"/>
      <c r="BB79" s="110"/>
      <c r="BC79" s="110"/>
      <c r="BD79" s="110"/>
      <c r="BE79" s="110"/>
      <c r="BF79" s="110"/>
      <c r="BG79" s="110"/>
      <c r="BH79" s="110"/>
      <c r="BI79" s="111"/>
      <c r="BJ79" s="108">
        <f t="shared" si="5"/>
        <v>0</v>
      </c>
      <c r="BK79" s="183">
        <f t="shared" si="6"/>
        <v>0</v>
      </c>
      <c r="BL79" s="183">
        <f t="shared" si="7"/>
        <v>0</v>
      </c>
    </row>
    <row r="80" spans="1:64">
      <c r="A80" s="112" t="s">
        <v>299</v>
      </c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4"/>
      <c r="P80" s="308">
        <v>220</v>
      </c>
      <c r="Q80" s="309"/>
      <c r="R80" s="310"/>
      <c r="S80" s="311"/>
      <c r="T80" s="312"/>
      <c r="U80" s="313"/>
      <c r="V80" s="293">
        <f>SUM(V81,V85,V90)</f>
        <v>3206950741.7890005</v>
      </c>
      <c r="W80" s="294"/>
      <c r="X80" s="294"/>
      <c r="Y80" s="294"/>
      <c r="Z80" s="294"/>
      <c r="AA80" s="294"/>
      <c r="AB80" s="294"/>
      <c r="AC80" s="294"/>
      <c r="AD80" s="294"/>
      <c r="AE80" s="295"/>
      <c r="AF80" s="293">
        <f>SUM(AF81,AF85,AF90)</f>
        <v>3323436865.6700001</v>
      </c>
      <c r="AG80" s="294"/>
      <c r="AH80" s="294"/>
      <c r="AI80" s="294"/>
      <c r="AJ80" s="294"/>
      <c r="AK80" s="294"/>
      <c r="AL80" s="294"/>
      <c r="AM80" s="294"/>
      <c r="AN80" s="294"/>
      <c r="AO80" s="295"/>
      <c r="AP80" s="293">
        <f>SUM(AP81,AP85,AP90)</f>
        <v>10916699.531000003</v>
      </c>
      <c r="AQ80" s="294"/>
      <c r="AR80" s="294"/>
      <c r="AS80" s="294"/>
      <c r="AT80" s="294"/>
      <c r="AU80" s="294"/>
      <c r="AV80" s="294"/>
      <c r="AW80" s="294"/>
      <c r="AX80" s="294"/>
      <c r="AY80" s="295"/>
      <c r="AZ80" s="293">
        <f>SUM(AZ81,AZ85,AZ90)</f>
        <v>12734240.759000001</v>
      </c>
      <c r="BA80" s="294"/>
      <c r="BB80" s="294"/>
      <c r="BC80" s="294"/>
      <c r="BD80" s="294"/>
      <c r="BE80" s="294"/>
      <c r="BF80" s="294"/>
      <c r="BG80" s="294"/>
      <c r="BH80" s="294"/>
      <c r="BI80" s="295"/>
      <c r="BJ80" s="108">
        <f t="shared" si="5"/>
        <v>220</v>
      </c>
      <c r="BK80" s="183">
        <f t="shared" si="6"/>
        <v>3206950741.7890005</v>
      </c>
      <c r="BL80" s="183">
        <f t="shared" si="7"/>
        <v>3323436865.6700001</v>
      </c>
    </row>
    <row r="81" spans="1:64">
      <c r="A81" s="109" t="s">
        <v>300</v>
      </c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1"/>
      <c r="P81" s="296">
        <v>221</v>
      </c>
      <c r="Q81" s="297"/>
      <c r="R81" s="298"/>
      <c r="S81" s="325" t="s">
        <v>491</v>
      </c>
      <c r="T81" s="326"/>
      <c r="U81" s="327"/>
      <c r="V81" s="299">
        <f>SUM(V82:AE83)</f>
        <v>2126045850.2220001</v>
      </c>
      <c r="W81" s="300"/>
      <c r="X81" s="300"/>
      <c r="Y81" s="300"/>
      <c r="Z81" s="300"/>
      <c r="AA81" s="300"/>
      <c r="AB81" s="300"/>
      <c r="AC81" s="300"/>
      <c r="AD81" s="300"/>
      <c r="AE81" s="301"/>
      <c r="AF81" s="299">
        <f>SUM(AF82:AO83)</f>
        <v>2185212678.5929999</v>
      </c>
      <c r="AG81" s="300"/>
      <c r="AH81" s="300"/>
      <c r="AI81" s="300"/>
      <c r="AJ81" s="300"/>
      <c r="AK81" s="300"/>
      <c r="AL81" s="300"/>
      <c r="AM81" s="300"/>
      <c r="AN81" s="300"/>
      <c r="AO81" s="301"/>
      <c r="AP81" s="299">
        <f>SUM(AP82:AY83)</f>
        <v>10137303.505000003</v>
      </c>
      <c r="AQ81" s="300"/>
      <c r="AR81" s="300"/>
      <c r="AS81" s="300"/>
      <c r="AT81" s="300"/>
      <c r="AU81" s="300"/>
      <c r="AV81" s="300"/>
      <c r="AW81" s="300"/>
      <c r="AX81" s="300"/>
      <c r="AY81" s="301"/>
      <c r="AZ81" s="299">
        <f>SUM(AZ82:BI83)</f>
        <v>11776917.709000003</v>
      </c>
      <c r="BA81" s="300"/>
      <c r="BB81" s="300"/>
      <c r="BC81" s="300"/>
      <c r="BD81" s="300"/>
      <c r="BE81" s="300"/>
      <c r="BF81" s="300"/>
      <c r="BG81" s="300"/>
      <c r="BH81" s="300"/>
      <c r="BI81" s="301"/>
      <c r="BJ81" s="108">
        <f t="shared" si="5"/>
        <v>221</v>
      </c>
      <c r="BK81" s="183">
        <f t="shared" si="6"/>
        <v>2126045850.2220001</v>
      </c>
      <c r="BL81" s="183">
        <f t="shared" si="7"/>
        <v>2185212678.5929999</v>
      </c>
    </row>
    <row r="82" spans="1:64">
      <c r="A82" s="123" t="s">
        <v>301</v>
      </c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1"/>
      <c r="P82" s="328">
        <v>222</v>
      </c>
      <c r="Q82" s="329"/>
      <c r="R82" s="330"/>
      <c r="S82" s="109"/>
      <c r="T82" s="110"/>
      <c r="U82" s="111"/>
      <c r="V82" s="331">
        <v>3049100856.1040001</v>
      </c>
      <c r="W82" s="332"/>
      <c r="X82" s="332"/>
      <c r="Y82" s="332"/>
      <c r="Z82" s="332"/>
      <c r="AA82" s="332"/>
      <c r="AB82" s="332"/>
      <c r="AC82" s="332"/>
      <c r="AD82" s="332"/>
      <c r="AE82" s="333"/>
      <c r="AF82" s="331">
        <v>3028334189.0190001</v>
      </c>
      <c r="AG82" s="332"/>
      <c r="AH82" s="332"/>
      <c r="AI82" s="332"/>
      <c r="AJ82" s="332"/>
      <c r="AK82" s="332"/>
      <c r="AL82" s="332"/>
      <c r="AM82" s="332"/>
      <c r="AN82" s="332"/>
      <c r="AO82" s="333"/>
      <c r="AP82" s="331">
        <v>39986287.457000002</v>
      </c>
      <c r="AQ82" s="332"/>
      <c r="AR82" s="332"/>
      <c r="AS82" s="332"/>
      <c r="AT82" s="332"/>
      <c r="AU82" s="332"/>
      <c r="AV82" s="332"/>
      <c r="AW82" s="332"/>
      <c r="AX82" s="332"/>
      <c r="AY82" s="333"/>
      <c r="AZ82" s="331">
        <v>39986287.457000002</v>
      </c>
      <c r="BA82" s="332"/>
      <c r="BB82" s="332"/>
      <c r="BC82" s="332"/>
      <c r="BD82" s="332"/>
      <c r="BE82" s="332"/>
      <c r="BF82" s="332"/>
      <c r="BG82" s="332"/>
      <c r="BH82" s="332"/>
      <c r="BI82" s="333"/>
      <c r="BJ82" s="108">
        <f t="shared" si="5"/>
        <v>222</v>
      </c>
      <c r="BK82" s="183">
        <f t="shared" si="6"/>
        <v>3049100856.1040001</v>
      </c>
      <c r="BL82" s="183">
        <f t="shared" si="7"/>
        <v>3028334189.0190001</v>
      </c>
    </row>
    <row r="83" spans="1:64">
      <c r="A83" s="123" t="s">
        <v>302</v>
      </c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1"/>
      <c r="P83" s="328">
        <v>223</v>
      </c>
      <c r="Q83" s="329"/>
      <c r="R83" s="330"/>
      <c r="S83" s="109"/>
      <c r="T83" s="110"/>
      <c r="U83" s="111"/>
      <c r="V83" s="331">
        <v>-923055005.88199997</v>
      </c>
      <c r="W83" s="332"/>
      <c r="X83" s="332"/>
      <c r="Y83" s="332"/>
      <c r="Z83" s="332"/>
      <c r="AA83" s="332"/>
      <c r="AB83" s="332"/>
      <c r="AC83" s="332"/>
      <c r="AD83" s="332"/>
      <c r="AE83" s="333"/>
      <c r="AF83" s="331">
        <v>-843121510.426</v>
      </c>
      <c r="AG83" s="332"/>
      <c r="AH83" s="332"/>
      <c r="AI83" s="332"/>
      <c r="AJ83" s="332"/>
      <c r="AK83" s="332"/>
      <c r="AL83" s="332"/>
      <c r="AM83" s="332"/>
      <c r="AN83" s="332"/>
      <c r="AO83" s="333"/>
      <c r="AP83" s="331">
        <v>-29848983.952</v>
      </c>
      <c r="AQ83" s="332"/>
      <c r="AR83" s="332"/>
      <c r="AS83" s="332"/>
      <c r="AT83" s="332"/>
      <c r="AU83" s="332"/>
      <c r="AV83" s="332"/>
      <c r="AW83" s="332"/>
      <c r="AX83" s="332"/>
      <c r="AY83" s="333"/>
      <c r="AZ83" s="331">
        <v>-28209369.748</v>
      </c>
      <c r="BA83" s="332"/>
      <c r="BB83" s="332"/>
      <c r="BC83" s="332"/>
      <c r="BD83" s="332"/>
      <c r="BE83" s="332"/>
      <c r="BF83" s="332"/>
      <c r="BG83" s="332"/>
      <c r="BH83" s="332"/>
      <c r="BI83" s="333"/>
      <c r="BJ83" s="108">
        <f t="shared" si="5"/>
        <v>223</v>
      </c>
      <c r="BK83" s="183">
        <f t="shared" si="6"/>
        <v>-923055005.88199997</v>
      </c>
      <c r="BL83" s="183">
        <f t="shared" si="7"/>
        <v>-843121510.426</v>
      </c>
    </row>
    <row r="84" spans="1:64" hidden="1">
      <c r="A84" s="109"/>
      <c r="B84" s="110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1"/>
      <c r="P84" s="109"/>
      <c r="Q84" s="110"/>
      <c r="R84" s="111"/>
      <c r="S84" s="109"/>
      <c r="T84" s="110"/>
      <c r="U84" s="111"/>
      <c r="V84" s="109"/>
      <c r="W84" s="110"/>
      <c r="X84" s="110"/>
      <c r="Y84" s="110"/>
      <c r="Z84" s="110"/>
      <c r="AA84" s="110"/>
      <c r="AB84" s="110"/>
      <c r="AC84" s="110"/>
      <c r="AD84" s="110"/>
      <c r="AE84" s="111"/>
      <c r="AF84" s="109"/>
      <c r="AG84" s="110"/>
      <c r="AH84" s="110"/>
      <c r="AI84" s="110"/>
      <c r="AJ84" s="110"/>
      <c r="AK84" s="110"/>
      <c r="AL84" s="110"/>
      <c r="AM84" s="110"/>
      <c r="AN84" s="110"/>
      <c r="AO84" s="111"/>
      <c r="AP84" s="109"/>
      <c r="AQ84" s="110"/>
      <c r="AR84" s="110"/>
      <c r="AS84" s="110"/>
      <c r="AT84" s="110"/>
      <c r="AU84" s="110"/>
      <c r="AV84" s="110"/>
      <c r="AW84" s="110"/>
      <c r="AX84" s="110"/>
      <c r="AY84" s="111"/>
      <c r="AZ84" s="109"/>
      <c r="BA84" s="110"/>
      <c r="BB84" s="110"/>
      <c r="BC84" s="110"/>
      <c r="BD84" s="110"/>
      <c r="BE84" s="110"/>
      <c r="BF84" s="110"/>
      <c r="BG84" s="110"/>
      <c r="BH84" s="110"/>
      <c r="BI84" s="111"/>
      <c r="BJ84" s="108">
        <f t="shared" si="5"/>
        <v>0</v>
      </c>
      <c r="BK84" s="183">
        <f t="shared" si="6"/>
        <v>0</v>
      </c>
      <c r="BL84" s="183">
        <f t="shared" si="7"/>
        <v>0</v>
      </c>
    </row>
    <row r="85" spans="1:64" hidden="1">
      <c r="A85" s="109" t="s">
        <v>300</v>
      </c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1"/>
      <c r="P85" s="296">
        <v>224</v>
      </c>
      <c r="Q85" s="297"/>
      <c r="R85" s="298"/>
      <c r="S85" s="314"/>
      <c r="T85" s="315"/>
      <c r="U85" s="316"/>
      <c r="V85" s="299">
        <f>SUM(V87:AE88)</f>
        <v>0</v>
      </c>
      <c r="W85" s="300"/>
      <c r="X85" s="300"/>
      <c r="Y85" s="300"/>
      <c r="Z85" s="300"/>
      <c r="AA85" s="300"/>
      <c r="AB85" s="300"/>
      <c r="AC85" s="300"/>
      <c r="AD85" s="300"/>
      <c r="AE85" s="301"/>
      <c r="AF85" s="299">
        <f>SUM(AF87:AO88)</f>
        <v>0</v>
      </c>
      <c r="AG85" s="300"/>
      <c r="AH85" s="300"/>
      <c r="AI85" s="300"/>
      <c r="AJ85" s="300"/>
      <c r="AK85" s="300"/>
      <c r="AL85" s="300"/>
      <c r="AM85" s="300"/>
      <c r="AN85" s="300"/>
      <c r="AO85" s="301"/>
      <c r="AP85" s="299">
        <f>SUM(AP87:AY88)</f>
        <v>0</v>
      </c>
      <c r="AQ85" s="300"/>
      <c r="AR85" s="300"/>
      <c r="AS85" s="300"/>
      <c r="AT85" s="300"/>
      <c r="AU85" s="300"/>
      <c r="AV85" s="300"/>
      <c r="AW85" s="300"/>
      <c r="AX85" s="300"/>
      <c r="AY85" s="301"/>
      <c r="AZ85" s="299">
        <f>SUM(AZ87:BI88)</f>
        <v>0</v>
      </c>
      <c r="BA85" s="300"/>
      <c r="BB85" s="300"/>
      <c r="BC85" s="300"/>
      <c r="BD85" s="300"/>
      <c r="BE85" s="300"/>
      <c r="BF85" s="300"/>
      <c r="BG85" s="300"/>
      <c r="BH85" s="300"/>
      <c r="BI85" s="301"/>
      <c r="BJ85" s="108">
        <f t="shared" si="5"/>
        <v>224</v>
      </c>
      <c r="BK85" s="183">
        <f t="shared" si="6"/>
        <v>0</v>
      </c>
      <c r="BL85" s="183">
        <f t="shared" si="7"/>
        <v>0</v>
      </c>
    </row>
    <row r="86" spans="1:64" hidden="1">
      <c r="A86" s="109" t="s">
        <v>303</v>
      </c>
      <c r="B86" s="110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1"/>
      <c r="P86" s="124"/>
      <c r="Q86" s="125"/>
      <c r="R86" s="126"/>
      <c r="S86" s="127"/>
      <c r="T86" s="128"/>
      <c r="U86" s="129"/>
      <c r="V86" s="130"/>
      <c r="W86" s="131"/>
      <c r="X86" s="131"/>
      <c r="Y86" s="131"/>
      <c r="Z86" s="131"/>
      <c r="AA86" s="131"/>
      <c r="AB86" s="131"/>
      <c r="AC86" s="131"/>
      <c r="AD86" s="131"/>
      <c r="AE86" s="132"/>
      <c r="AF86" s="130"/>
      <c r="AG86" s="131"/>
      <c r="AH86" s="131"/>
      <c r="AI86" s="131"/>
      <c r="AJ86" s="131"/>
      <c r="AK86" s="131"/>
      <c r="AL86" s="131"/>
      <c r="AM86" s="131"/>
      <c r="AN86" s="131"/>
      <c r="AO86" s="132"/>
      <c r="AP86" s="130"/>
      <c r="AQ86" s="131"/>
      <c r="AR86" s="131"/>
      <c r="AS86" s="131"/>
      <c r="AT86" s="131"/>
      <c r="AU86" s="131"/>
      <c r="AV86" s="131"/>
      <c r="AW86" s="131"/>
      <c r="AX86" s="131"/>
      <c r="AY86" s="132"/>
      <c r="AZ86" s="130"/>
      <c r="BA86" s="131"/>
      <c r="BB86" s="131"/>
      <c r="BC86" s="131"/>
      <c r="BD86" s="131"/>
      <c r="BE86" s="131"/>
      <c r="BF86" s="131"/>
      <c r="BG86" s="131"/>
      <c r="BH86" s="131"/>
      <c r="BI86" s="132"/>
      <c r="BJ86" s="108">
        <f t="shared" si="5"/>
        <v>0</v>
      </c>
      <c r="BK86" s="183">
        <f t="shared" si="6"/>
        <v>0</v>
      </c>
      <c r="BL86" s="183">
        <f t="shared" si="7"/>
        <v>0</v>
      </c>
    </row>
    <row r="87" spans="1:64" hidden="1">
      <c r="A87" s="123" t="s">
        <v>301</v>
      </c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1"/>
      <c r="P87" s="328">
        <v>225</v>
      </c>
      <c r="Q87" s="329"/>
      <c r="R87" s="330"/>
      <c r="S87" s="109"/>
      <c r="T87" s="110"/>
      <c r="U87" s="111"/>
      <c r="V87" s="299">
        <v>0</v>
      </c>
      <c r="W87" s="300"/>
      <c r="X87" s="300"/>
      <c r="Y87" s="300"/>
      <c r="Z87" s="300"/>
      <c r="AA87" s="300"/>
      <c r="AB87" s="300"/>
      <c r="AC87" s="300"/>
      <c r="AD87" s="300"/>
      <c r="AE87" s="301"/>
      <c r="AF87" s="331">
        <v>0</v>
      </c>
      <c r="AG87" s="332"/>
      <c r="AH87" s="332"/>
      <c r="AI87" s="332"/>
      <c r="AJ87" s="332"/>
      <c r="AK87" s="332"/>
      <c r="AL87" s="332"/>
      <c r="AM87" s="332"/>
      <c r="AN87" s="332"/>
      <c r="AO87" s="333"/>
      <c r="AP87" s="331">
        <v>0</v>
      </c>
      <c r="AQ87" s="332"/>
      <c r="AR87" s="332"/>
      <c r="AS87" s="332"/>
      <c r="AT87" s="332"/>
      <c r="AU87" s="332"/>
      <c r="AV87" s="332"/>
      <c r="AW87" s="332"/>
      <c r="AX87" s="332"/>
      <c r="AY87" s="333"/>
      <c r="AZ87" s="331">
        <v>0</v>
      </c>
      <c r="BA87" s="332"/>
      <c r="BB87" s="332"/>
      <c r="BC87" s="332"/>
      <c r="BD87" s="332"/>
      <c r="BE87" s="332"/>
      <c r="BF87" s="332"/>
      <c r="BG87" s="332"/>
      <c r="BH87" s="332"/>
      <c r="BI87" s="333"/>
      <c r="BJ87" s="108">
        <f t="shared" si="5"/>
        <v>225</v>
      </c>
      <c r="BK87" s="183">
        <f t="shared" si="6"/>
        <v>0</v>
      </c>
      <c r="BL87" s="183">
        <f t="shared" si="7"/>
        <v>0</v>
      </c>
    </row>
    <row r="88" spans="1:64" hidden="1">
      <c r="A88" s="123" t="s">
        <v>302</v>
      </c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1"/>
      <c r="P88" s="328">
        <v>226</v>
      </c>
      <c r="Q88" s="329"/>
      <c r="R88" s="330"/>
      <c r="S88" s="109"/>
      <c r="T88" s="110"/>
      <c r="U88" s="111"/>
      <c r="V88" s="299">
        <v>0</v>
      </c>
      <c r="W88" s="300"/>
      <c r="X88" s="300"/>
      <c r="Y88" s="300"/>
      <c r="Z88" s="300"/>
      <c r="AA88" s="300"/>
      <c r="AB88" s="300"/>
      <c r="AC88" s="300"/>
      <c r="AD88" s="300"/>
      <c r="AE88" s="301"/>
      <c r="AF88" s="331">
        <v>0</v>
      </c>
      <c r="AG88" s="332"/>
      <c r="AH88" s="332"/>
      <c r="AI88" s="332"/>
      <c r="AJ88" s="332"/>
      <c r="AK88" s="332"/>
      <c r="AL88" s="332"/>
      <c r="AM88" s="332"/>
      <c r="AN88" s="332"/>
      <c r="AO88" s="333"/>
      <c r="AP88" s="331">
        <v>0</v>
      </c>
      <c r="AQ88" s="332"/>
      <c r="AR88" s="332"/>
      <c r="AS88" s="332"/>
      <c r="AT88" s="332"/>
      <c r="AU88" s="332"/>
      <c r="AV88" s="332"/>
      <c r="AW88" s="332"/>
      <c r="AX88" s="332"/>
      <c r="AY88" s="333"/>
      <c r="AZ88" s="331">
        <v>0</v>
      </c>
      <c r="BA88" s="332"/>
      <c r="BB88" s="332"/>
      <c r="BC88" s="332"/>
      <c r="BD88" s="332"/>
      <c r="BE88" s="332"/>
      <c r="BF88" s="332"/>
      <c r="BG88" s="332"/>
      <c r="BH88" s="332"/>
      <c r="BI88" s="333"/>
      <c r="BJ88" s="108">
        <f t="shared" si="5"/>
        <v>226</v>
      </c>
      <c r="BK88" s="183">
        <f t="shared" si="6"/>
        <v>0</v>
      </c>
      <c r="BL88" s="183">
        <f t="shared" si="7"/>
        <v>0</v>
      </c>
    </row>
    <row r="89" spans="1:64">
      <c r="A89" s="109"/>
      <c r="B89" s="110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1"/>
      <c r="P89" s="109"/>
      <c r="Q89" s="110"/>
      <c r="R89" s="111"/>
      <c r="S89" s="109"/>
      <c r="T89" s="110"/>
      <c r="U89" s="111"/>
      <c r="V89" s="109"/>
      <c r="W89" s="110"/>
      <c r="X89" s="110"/>
      <c r="Y89" s="110"/>
      <c r="Z89" s="110"/>
      <c r="AA89" s="110"/>
      <c r="AB89" s="110"/>
      <c r="AC89" s="110"/>
      <c r="AD89" s="110"/>
      <c r="AE89" s="111"/>
      <c r="AF89" s="109"/>
      <c r="AG89" s="110"/>
      <c r="AH89" s="110"/>
      <c r="AI89" s="110"/>
      <c r="AJ89" s="110"/>
      <c r="AK89" s="110"/>
      <c r="AL89" s="110"/>
      <c r="AM89" s="110"/>
      <c r="AN89" s="110"/>
      <c r="AO89" s="111"/>
      <c r="AP89" s="109"/>
      <c r="AQ89" s="110"/>
      <c r="AR89" s="110"/>
      <c r="AS89" s="110"/>
      <c r="AT89" s="110"/>
      <c r="AU89" s="110"/>
      <c r="AV89" s="110"/>
      <c r="AW89" s="110"/>
      <c r="AX89" s="110"/>
      <c r="AY89" s="111"/>
      <c r="AZ89" s="109"/>
      <c r="BA89" s="110"/>
      <c r="BB89" s="110"/>
      <c r="BC89" s="110"/>
      <c r="BD89" s="110"/>
      <c r="BE89" s="110"/>
      <c r="BF89" s="110"/>
      <c r="BG89" s="110"/>
      <c r="BH89" s="110"/>
      <c r="BI89" s="111"/>
      <c r="BJ89" s="108">
        <f t="shared" si="5"/>
        <v>0</v>
      </c>
      <c r="BK89" s="183">
        <f t="shared" si="6"/>
        <v>0</v>
      </c>
      <c r="BL89" s="183">
        <f t="shared" si="7"/>
        <v>0</v>
      </c>
    </row>
    <row r="90" spans="1:64">
      <c r="A90" s="109" t="s">
        <v>304</v>
      </c>
      <c r="B90" s="110"/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1"/>
      <c r="P90" s="296">
        <v>227</v>
      </c>
      <c r="Q90" s="297"/>
      <c r="R90" s="298"/>
      <c r="S90" s="325" t="s">
        <v>492</v>
      </c>
      <c r="T90" s="326"/>
      <c r="U90" s="327"/>
      <c r="V90" s="299">
        <f>SUM(V91:AE92)</f>
        <v>1080904891.5670002</v>
      </c>
      <c r="W90" s="300"/>
      <c r="X90" s="300"/>
      <c r="Y90" s="300"/>
      <c r="Z90" s="300"/>
      <c r="AA90" s="300"/>
      <c r="AB90" s="300"/>
      <c r="AC90" s="300"/>
      <c r="AD90" s="300"/>
      <c r="AE90" s="301"/>
      <c r="AF90" s="299">
        <f>SUM(AF91:AO92)</f>
        <v>1138224187.0769999</v>
      </c>
      <c r="AG90" s="300"/>
      <c r="AH90" s="300"/>
      <c r="AI90" s="300"/>
      <c r="AJ90" s="300"/>
      <c r="AK90" s="300"/>
      <c r="AL90" s="300"/>
      <c r="AM90" s="300"/>
      <c r="AN90" s="300"/>
      <c r="AO90" s="301"/>
      <c r="AP90" s="299">
        <f>SUM(AP91:AY92)</f>
        <v>779396.02600000054</v>
      </c>
      <c r="AQ90" s="300"/>
      <c r="AR90" s="300"/>
      <c r="AS90" s="300"/>
      <c r="AT90" s="300"/>
      <c r="AU90" s="300"/>
      <c r="AV90" s="300"/>
      <c r="AW90" s="300"/>
      <c r="AX90" s="300"/>
      <c r="AY90" s="301"/>
      <c r="AZ90" s="299">
        <f>SUM(AZ91:BI92)</f>
        <v>957323.04999999888</v>
      </c>
      <c r="BA90" s="300"/>
      <c r="BB90" s="300"/>
      <c r="BC90" s="300"/>
      <c r="BD90" s="300"/>
      <c r="BE90" s="300"/>
      <c r="BF90" s="300"/>
      <c r="BG90" s="300"/>
      <c r="BH90" s="300"/>
      <c r="BI90" s="301"/>
      <c r="BJ90" s="108">
        <f t="shared" si="5"/>
        <v>227</v>
      </c>
      <c r="BK90" s="183">
        <f t="shared" si="6"/>
        <v>1080904891.5670002</v>
      </c>
      <c r="BL90" s="183">
        <f t="shared" si="7"/>
        <v>1138224187.0769999</v>
      </c>
    </row>
    <row r="91" spans="1:64">
      <c r="A91" s="123" t="s">
        <v>301</v>
      </c>
      <c r="B91" s="110"/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1"/>
      <c r="P91" s="328">
        <v>228</v>
      </c>
      <c r="Q91" s="329"/>
      <c r="R91" s="330"/>
      <c r="S91" s="109"/>
      <c r="T91" s="110"/>
      <c r="U91" s="111"/>
      <c r="V91" s="331">
        <v>1553354485.7590001</v>
      </c>
      <c r="W91" s="332"/>
      <c r="X91" s="332"/>
      <c r="Y91" s="332"/>
      <c r="Z91" s="332"/>
      <c r="AA91" s="332"/>
      <c r="AB91" s="332"/>
      <c r="AC91" s="332"/>
      <c r="AD91" s="332"/>
      <c r="AE91" s="333"/>
      <c r="AF91" s="331">
        <v>1578980314.711</v>
      </c>
      <c r="AG91" s="332"/>
      <c r="AH91" s="332"/>
      <c r="AI91" s="332"/>
      <c r="AJ91" s="332"/>
      <c r="AK91" s="332"/>
      <c r="AL91" s="332"/>
      <c r="AM91" s="332"/>
      <c r="AN91" s="332"/>
      <c r="AO91" s="333"/>
      <c r="AP91" s="331">
        <v>11018903.384</v>
      </c>
      <c r="AQ91" s="332"/>
      <c r="AR91" s="332"/>
      <c r="AS91" s="332"/>
      <c r="AT91" s="332"/>
      <c r="AU91" s="332"/>
      <c r="AV91" s="332"/>
      <c r="AW91" s="332"/>
      <c r="AX91" s="332"/>
      <c r="AY91" s="333"/>
      <c r="AZ91" s="331">
        <v>11018903.384</v>
      </c>
      <c r="BA91" s="332"/>
      <c r="BB91" s="332"/>
      <c r="BC91" s="332"/>
      <c r="BD91" s="332"/>
      <c r="BE91" s="332"/>
      <c r="BF91" s="332"/>
      <c r="BG91" s="332"/>
      <c r="BH91" s="332"/>
      <c r="BI91" s="333"/>
      <c r="BJ91" s="108">
        <f t="shared" si="5"/>
        <v>228</v>
      </c>
      <c r="BK91" s="183">
        <f t="shared" si="6"/>
        <v>1553354485.7590001</v>
      </c>
      <c r="BL91" s="183">
        <f t="shared" si="7"/>
        <v>1578980314.711</v>
      </c>
    </row>
    <row r="92" spans="1:64">
      <c r="A92" s="123" t="s">
        <v>302</v>
      </c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1"/>
      <c r="P92" s="328">
        <v>229</v>
      </c>
      <c r="Q92" s="329"/>
      <c r="R92" s="330"/>
      <c r="S92" s="109"/>
      <c r="T92" s="110"/>
      <c r="U92" s="111"/>
      <c r="V92" s="331">
        <v>-472449594.19199997</v>
      </c>
      <c r="W92" s="332"/>
      <c r="X92" s="332"/>
      <c r="Y92" s="332"/>
      <c r="Z92" s="332"/>
      <c r="AA92" s="332"/>
      <c r="AB92" s="332"/>
      <c r="AC92" s="332"/>
      <c r="AD92" s="332"/>
      <c r="AE92" s="333"/>
      <c r="AF92" s="331">
        <v>-440756127.634</v>
      </c>
      <c r="AG92" s="332"/>
      <c r="AH92" s="332"/>
      <c r="AI92" s="332"/>
      <c r="AJ92" s="332"/>
      <c r="AK92" s="332"/>
      <c r="AL92" s="332"/>
      <c r="AM92" s="332"/>
      <c r="AN92" s="332"/>
      <c r="AO92" s="333"/>
      <c r="AP92" s="331">
        <v>-10239507.357999999</v>
      </c>
      <c r="AQ92" s="332"/>
      <c r="AR92" s="332"/>
      <c r="AS92" s="332"/>
      <c r="AT92" s="332"/>
      <c r="AU92" s="332"/>
      <c r="AV92" s="332"/>
      <c r="AW92" s="332"/>
      <c r="AX92" s="332"/>
      <c r="AY92" s="333"/>
      <c r="AZ92" s="331">
        <v>-10061580.334000001</v>
      </c>
      <c r="BA92" s="332"/>
      <c r="BB92" s="332"/>
      <c r="BC92" s="332"/>
      <c r="BD92" s="332"/>
      <c r="BE92" s="332"/>
      <c r="BF92" s="332"/>
      <c r="BG92" s="332"/>
      <c r="BH92" s="332"/>
      <c r="BI92" s="333"/>
      <c r="BJ92" s="108">
        <f t="shared" si="5"/>
        <v>229</v>
      </c>
      <c r="BK92" s="183">
        <f t="shared" si="6"/>
        <v>-472449594.19199997</v>
      </c>
      <c r="BL92" s="183">
        <f t="shared" si="7"/>
        <v>-440756127.634</v>
      </c>
    </row>
    <row r="93" spans="1:64">
      <c r="A93" s="109"/>
      <c r="B93" s="110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1"/>
      <c r="P93" s="109"/>
      <c r="Q93" s="110"/>
      <c r="R93" s="111"/>
      <c r="S93" s="109"/>
      <c r="T93" s="110"/>
      <c r="U93" s="111"/>
      <c r="V93" s="109"/>
      <c r="W93" s="110"/>
      <c r="X93" s="110"/>
      <c r="Y93" s="110"/>
      <c r="Z93" s="110"/>
      <c r="AA93" s="110"/>
      <c r="AB93" s="110"/>
      <c r="AC93" s="110"/>
      <c r="AD93" s="110"/>
      <c r="AE93" s="111"/>
      <c r="AF93" s="109"/>
      <c r="AG93" s="110"/>
      <c r="AH93" s="110"/>
      <c r="AI93" s="110"/>
      <c r="AJ93" s="110"/>
      <c r="AK93" s="110"/>
      <c r="AL93" s="110"/>
      <c r="AM93" s="110"/>
      <c r="AN93" s="110"/>
      <c r="AO93" s="111"/>
      <c r="AP93" s="109"/>
      <c r="AQ93" s="110"/>
      <c r="AR93" s="110"/>
      <c r="AS93" s="110"/>
      <c r="AT93" s="110"/>
      <c r="AU93" s="110"/>
      <c r="AV93" s="110"/>
      <c r="AW93" s="110"/>
      <c r="AX93" s="110"/>
      <c r="AY93" s="111"/>
      <c r="AZ93" s="109"/>
      <c r="BA93" s="110"/>
      <c r="BB93" s="110"/>
      <c r="BC93" s="110"/>
      <c r="BD93" s="110"/>
      <c r="BE93" s="110"/>
      <c r="BF93" s="110"/>
      <c r="BG93" s="110"/>
      <c r="BH93" s="110"/>
      <c r="BI93" s="111"/>
      <c r="BJ93" s="108">
        <f t="shared" si="5"/>
        <v>0</v>
      </c>
      <c r="BK93" s="183">
        <f t="shared" si="6"/>
        <v>0</v>
      </c>
      <c r="BL93" s="183">
        <f t="shared" si="7"/>
        <v>0</v>
      </c>
    </row>
    <row r="94" spans="1:64">
      <c r="A94" s="112" t="s">
        <v>305</v>
      </c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4"/>
      <c r="P94" s="308">
        <v>240</v>
      </c>
      <c r="Q94" s="309"/>
      <c r="R94" s="310"/>
      <c r="S94" s="311"/>
      <c r="T94" s="312"/>
      <c r="U94" s="313"/>
      <c r="V94" s="293">
        <f>SUM(V95)</f>
        <v>882002900.11000001</v>
      </c>
      <c r="W94" s="294"/>
      <c r="X94" s="294"/>
      <c r="Y94" s="294"/>
      <c r="Z94" s="294"/>
      <c r="AA94" s="294"/>
      <c r="AB94" s="294"/>
      <c r="AC94" s="294"/>
      <c r="AD94" s="294"/>
      <c r="AE94" s="295"/>
      <c r="AF94" s="293">
        <f>SUM(AF95)</f>
        <v>719169775.80799997</v>
      </c>
      <c r="AG94" s="294"/>
      <c r="AH94" s="294"/>
      <c r="AI94" s="294"/>
      <c r="AJ94" s="294"/>
      <c r="AK94" s="294"/>
      <c r="AL94" s="294"/>
      <c r="AM94" s="294"/>
      <c r="AN94" s="294"/>
      <c r="AO94" s="295"/>
      <c r="AP94" s="293">
        <f>SUM(AP95)</f>
        <v>253028123.43900001</v>
      </c>
      <c r="AQ94" s="294"/>
      <c r="AR94" s="294"/>
      <c r="AS94" s="294"/>
      <c r="AT94" s="294"/>
      <c r="AU94" s="294"/>
      <c r="AV94" s="294"/>
      <c r="AW94" s="294"/>
      <c r="AX94" s="294"/>
      <c r="AY94" s="295"/>
      <c r="AZ94" s="293">
        <f>SUM(AZ95)</f>
        <v>192320297.27599999</v>
      </c>
      <c r="BA94" s="294"/>
      <c r="BB94" s="294"/>
      <c r="BC94" s="294"/>
      <c r="BD94" s="294"/>
      <c r="BE94" s="294"/>
      <c r="BF94" s="294"/>
      <c r="BG94" s="294"/>
      <c r="BH94" s="294"/>
      <c r="BI94" s="295"/>
      <c r="BJ94" s="108">
        <f t="shared" si="5"/>
        <v>240</v>
      </c>
      <c r="BK94" s="183">
        <f t="shared" si="6"/>
        <v>882002900.11000001</v>
      </c>
      <c r="BL94" s="183">
        <f t="shared" si="7"/>
        <v>719169775.80799997</v>
      </c>
    </row>
    <row r="95" spans="1:64">
      <c r="A95" s="109" t="s">
        <v>306</v>
      </c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1"/>
      <c r="P95" s="296">
        <v>242</v>
      </c>
      <c r="Q95" s="297"/>
      <c r="R95" s="298"/>
      <c r="S95" s="314" t="s">
        <v>490</v>
      </c>
      <c r="T95" s="315"/>
      <c r="U95" s="316"/>
      <c r="V95" s="299">
        <v>882002900.11000001</v>
      </c>
      <c r="W95" s="300"/>
      <c r="X95" s="300"/>
      <c r="Y95" s="300"/>
      <c r="Z95" s="300"/>
      <c r="AA95" s="300"/>
      <c r="AB95" s="300"/>
      <c r="AC95" s="300"/>
      <c r="AD95" s="300"/>
      <c r="AE95" s="301"/>
      <c r="AF95" s="299">
        <v>719169775.80799997</v>
      </c>
      <c r="AG95" s="300"/>
      <c r="AH95" s="300"/>
      <c r="AI95" s="300"/>
      <c r="AJ95" s="300"/>
      <c r="AK95" s="300"/>
      <c r="AL95" s="300"/>
      <c r="AM95" s="300"/>
      <c r="AN95" s="300"/>
      <c r="AO95" s="301"/>
      <c r="AP95" s="299">
        <v>253028123.43900001</v>
      </c>
      <c r="AQ95" s="300"/>
      <c r="AR95" s="300"/>
      <c r="AS95" s="300"/>
      <c r="AT95" s="300"/>
      <c r="AU95" s="300"/>
      <c r="AV95" s="300"/>
      <c r="AW95" s="300"/>
      <c r="AX95" s="300"/>
      <c r="AY95" s="301"/>
      <c r="AZ95" s="299">
        <v>192320297.27599999</v>
      </c>
      <c r="BA95" s="300"/>
      <c r="BB95" s="300"/>
      <c r="BC95" s="300"/>
      <c r="BD95" s="300"/>
      <c r="BE95" s="300"/>
      <c r="BF95" s="300"/>
      <c r="BG95" s="300"/>
      <c r="BH95" s="300"/>
      <c r="BI95" s="301"/>
      <c r="BJ95" s="108">
        <f t="shared" si="5"/>
        <v>242</v>
      </c>
      <c r="BK95" s="183">
        <f t="shared" si="6"/>
        <v>882002900.11000001</v>
      </c>
      <c r="BL95" s="183">
        <f t="shared" si="7"/>
        <v>719169775.80799997</v>
      </c>
    </row>
    <row r="96" spans="1:64">
      <c r="A96" s="109"/>
      <c r="B96" s="110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1"/>
      <c r="P96" s="109"/>
      <c r="Q96" s="110"/>
      <c r="R96" s="111"/>
      <c r="S96" s="109"/>
      <c r="T96" s="110"/>
      <c r="U96" s="111"/>
      <c r="V96" s="109"/>
      <c r="W96" s="110"/>
      <c r="X96" s="110"/>
      <c r="Y96" s="110"/>
      <c r="Z96" s="110"/>
      <c r="AA96" s="110"/>
      <c r="AB96" s="110"/>
      <c r="AC96" s="110"/>
      <c r="AD96" s="110"/>
      <c r="AE96" s="111"/>
      <c r="AF96" s="109"/>
      <c r="AG96" s="110"/>
      <c r="AH96" s="110"/>
      <c r="AI96" s="110"/>
      <c r="AJ96" s="110"/>
      <c r="AK96" s="110"/>
      <c r="AL96" s="110"/>
      <c r="AM96" s="110"/>
      <c r="AN96" s="110"/>
      <c r="AO96" s="111"/>
      <c r="AP96" s="109"/>
      <c r="AQ96" s="110"/>
      <c r="AR96" s="110"/>
      <c r="AS96" s="110"/>
      <c r="AT96" s="110"/>
      <c r="AU96" s="110"/>
      <c r="AV96" s="110"/>
      <c r="AW96" s="110"/>
      <c r="AX96" s="110"/>
      <c r="AY96" s="111"/>
      <c r="AZ96" s="109"/>
      <c r="BA96" s="110"/>
      <c r="BB96" s="110"/>
      <c r="BC96" s="110"/>
      <c r="BD96" s="110"/>
      <c r="BE96" s="110"/>
      <c r="BF96" s="110"/>
      <c r="BG96" s="110"/>
      <c r="BH96" s="110"/>
      <c r="BI96" s="111"/>
      <c r="BJ96" s="108">
        <f t="shared" si="5"/>
        <v>0</v>
      </c>
      <c r="BK96" s="183">
        <f t="shared" si="6"/>
        <v>0</v>
      </c>
      <c r="BL96" s="183">
        <f t="shared" si="7"/>
        <v>0</v>
      </c>
    </row>
    <row r="97" spans="1:71">
      <c r="A97" s="112" t="s">
        <v>307</v>
      </c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4"/>
      <c r="P97" s="308">
        <v>250</v>
      </c>
      <c r="Q97" s="309"/>
      <c r="R97" s="310"/>
      <c r="S97" s="314" t="s">
        <v>489</v>
      </c>
      <c r="T97" s="315"/>
      <c r="U97" s="316"/>
      <c r="V97" s="293">
        <f>SUM(V98:AE103)</f>
        <v>391376052.96799999</v>
      </c>
      <c r="W97" s="294"/>
      <c r="X97" s="294"/>
      <c r="Y97" s="294"/>
      <c r="Z97" s="294"/>
      <c r="AA97" s="294"/>
      <c r="AB97" s="294"/>
      <c r="AC97" s="294"/>
      <c r="AD97" s="294"/>
      <c r="AE97" s="295"/>
      <c r="AF97" s="293">
        <f>SUM(AF98:AO103)</f>
        <v>388075056.32599998</v>
      </c>
      <c r="AG97" s="294"/>
      <c r="AH97" s="294"/>
      <c r="AI97" s="294"/>
      <c r="AJ97" s="294"/>
      <c r="AK97" s="294"/>
      <c r="AL97" s="294"/>
      <c r="AM97" s="294"/>
      <c r="AN97" s="294"/>
      <c r="AO97" s="295"/>
      <c r="AP97" s="293">
        <f>SUM(AP98:AY103)</f>
        <v>3132400000.1880002</v>
      </c>
      <c r="AQ97" s="294"/>
      <c r="AR97" s="294"/>
      <c r="AS97" s="294"/>
      <c r="AT97" s="294"/>
      <c r="AU97" s="294"/>
      <c r="AV97" s="294"/>
      <c r="AW97" s="294"/>
      <c r="AX97" s="294"/>
      <c r="AY97" s="295"/>
      <c r="AZ97" s="293">
        <f>SUM(AZ98:BI103)</f>
        <v>3062244316.1880002</v>
      </c>
      <c r="BA97" s="294"/>
      <c r="BB97" s="294"/>
      <c r="BC97" s="294"/>
      <c r="BD97" s="294"/>
      <c r="BE97" s="294"/>
      <c r="BF97" s="294"/>
      <c r="BG97" s="294"/>
      <c r="BH97" s="294"/>
      <c r="BI97" s="295"/>
      <c r="BJ97" s="108">
        <f t="shared" si="5"/>
        <v>250</v>
      </c>
      <c r="BK97" s="183">
        <f t="shared" si="6"/>
        <v>391376052.96799999</v>
      </c>
      <c r="BL97" s="183">
        <f t="shared" si="7"/>
        <v>388075056.32599998</v>
      </c>
    </row>
    <row r="98" spans="1:71">
      <c r="A98" s="109" t="s">
        <v>308</v>
      </c>
      <c r="B98" s="110"/>
      <c r="C98" s="110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1"/>
      <c r="P98" s="296">
        <v>251</v>
      </c>
      <c r="Q98" s="297"/>
      <c r="R98" s="298"/>
      <c r="V98" s="299">
        <v>0</v>
      </c>
      <c r="W98" s="300"/>
      <c r="X98" s="300"/>
      <c r="Y98" s="300"/>
      <c r="Z98" s="300"/>
      <c r="AA98" s="300"/>
      <c r="AB98" s="300"/>
      <c r="AC98" s="300"/>
      <c r="AD98" s="300"/>
      <c r="AE98" s="301"/>
      <c r="AF98" s="299">
        <v>0</v>
      </c>
      <c r="AG98" s="300"/>
      <c r="AH98" s="300"/>
      <c r="AI98" s="300"/>
      <c r="AJ98" s="300"/>
      <c r="AK98" s="300"/>
      <c r="AL98" s="300"/>
      <c r="AM98" s="300"/>
      <c r="AN98" s="300"/>
      <c r="AO98" s="301"/>
      <c r="AP98" s="299">
        <v>2989100000.1880002</v>
      </c>
      <c r="AQ98" s="300"/>
      <c r="AR98" s="300"/>
      <c r="AS98" s="300"/>
      <c r="AT98" s="300"/>
      <c r="AU98" s="300"/>
      <c r="AV98" s="300"/>
      <c r="AW98" s="300"/>
      <c r="AX98" s="300"/>
      <c r="AY98" s="301"/>
      <c r="AZ98" s="299">
        <v>2918944316.1880002</v>
      </c>
      <c r="BA98" s="300"/>
      <c r="BB98" s="300"/>
      <c r="BC98" s="300"/>
      <c r="BD98" s="300"/>
      <c r="BE98" s="300"/>
      <c r="BF98" s="300"/>
      <c r="BG98" s="300"/>
      <c r="BH98" s="300"/>
      <c r="BI98" s="301"/>
      <c r="BJ98" s="108">
        <f t="shared" si="5"/>
        <v>251</v>
      </c>
      <c r="BK98" s="183">
        <f t="shared" si="6"/>
        <v>0</v>
      </c>
      <c r="BL98" s="183">
        <f t="shared" si="7"/>
        <v>0</v>
      </c>
    </row>
    <row r="99" spans="1:71">
      <c r="A99" s="109" t="s">
        <v>309</v>
      </c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1"/>
      <c r="P99" s="296">
        <v>252</v>
      </c>
      <c r="Q99" s="297"/>
      <c r="R99" s="298"/>
      <c r="V99" s="299">
        <v>247326052.96799999</v>
      </c>
      <c r="W99" s="300"/>
      <c r="X99" s="300"/>
      <c r="Y99" s="300"/>
      <c r="Z99" s="300"/>
      <c r="AA99" s="300"/>
      <c r="AB99" s="300"/>
      <c r="AC99" s="300"/>
      <c r="AD99" s="300"/>
      <c r="AE99" s="301"/>
      <c r="AF99" s="299">
        <v>244025056.32600001</v>
      </c>
      <c r="AG99" s="300"/>
      <c r="AH99" s="300"/>
      <c r="AI99" s="300"/>
      <c r="AJ99" s="300"/>
      <c r="AK99" s="300"/>
      <c r="AL99" s="300"/>
      <c r="AM99" s="300"/>
      <c r="AN99" s="300"/>
      <c r="AO99" s="301"/>
      <c r="AP99" s="299">
        <v>0</v>
      </c>
      <c r="AQ99" s="300"/>
      <c r="AR99" s="300"/>
      <c r="AS99" s="300"/>
      <c r="AT99" s="300"/>
      <c r="AU99" s="300"/>
      <c r="AV99" s="300"/>
      <c r="AW99" s="300"/>
      <c r="AX99" s="300"/>
      <c r="AY99" s="301"/>
      <c r="AZ99" s="299">
        <v>0</v>
      </c>
      <c r="BA99" s="300"/>
      <c r="BB99" s="300"/>
      <c r="BC99" s="300"/>
      <c r="BD99" s="300"/>
      <c r="BE99" s="300"/>
      <c r="BF99" s="300"/>
      <c r="BG99" s="300"/>
      <c r="BH99" s="300"/>
      <c r="BI99" s="301"/>
      <c r="BJ99" s="108">
        <f t="shared" si="5"/>
        <v>252</v>
      </c>
      <c r="BK99" s="183">
        <f t="shared" si="6"/>
        <v>247326052.96799999</v>
      </c>
      <c r="BL99" s="183">
        <f t="shared" si="7"/>
        <v>244025056.32600001</v>
      </c>
      <c r="BM99" s="133"/>
      <c r="BN99" s="133"/>
      <c r="BO99" s="133"/>
      <c r="BP99" s="133"/>
      <c r="BQ99" s="133"/>
      <c r="BR99" s="133"/>
      <c r="BS99" s="133"/>
    </row>
    <row r="100" spans="1:71">
      <c r="A100" s="109" t="s">
        <v>310</v>
      </c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1"/>
      <c r="P100" s="296"/>
      <c r="Q100" s="297"/>
      <c r="R100" s="298"/>
      <c r="V100" s="109"/>
      <c r="W100" s="110"/>
      <c r="X100" s="110"/>
      <c r="Y100" s="110"/>
      <c r="Z100" s="110"/>
      <c r="AA100" s="110"/>
      <c r="AB100" s="110"/>
      <c r="AC100" s="110"/>
      <c r="AD100" s="110"/>
      <c r="AE100" s="111"/>
      <c r="AF100" s="109"/>
      <c r="AG100" s="110"/>
      <c r="AH100" s="110"/>
      <c r="AI100" s="110"/>
      <c r="AJ100" s="110"/>
      <c r="AK100" s="110"/>
      <c r="AL100" s="110"/>
      <c r="AM100" s="110"/>
      <c r="AN100" s="110"/>
      <c r="AO100" s="111"/>
      <c r="AP100" s="109"/>
      <c r="AQ100" s="110"/>
      <c r="AR100" s="110"/>
      <c r="AS100" s="110"/>
      <c r="AT100" s="110"/>
      <c r="AU100" s="110"/>
      <c r="AV100" s="110"/>
      <c r="AW100" s="110"/>
      <c r="AX100" s="110"/>
      <c r="AY100" s="111"/>
      <c r="AZ100" s="109"/>
      <c r="BA100" s="110"/>
      <c r="BB100" s="110"/>
      <c r="BC100" s="110"/>
      <c r="BD100" s="110"/>
      <c r="BE100" s="110"/>
      <c r="BF100" s="110"/>
      <c r="BG100" s="110"/>
      <c r="BH100" s="110"/>
      <c r="BI100" s="111"/>
      <c r="BJ100" s="108">
        <f t="shared" si="5"/>
        <v>0</v>
      </c>
      <c r="BK100" s="183">
        <f t="shared" si="6"/>
        <v>0</v>
      </c>
      <c r="BL100" s="183">
        <f t="shared" si="7"/>
        <v>0</v>
      </c>
    </row>
    <row r="101" spans="1:71" hidden="1">
      <c r="A101" s="109" t="s">
        <v>311</v>
      </c>
      <c r="B101" s="110"/>
      <c r="C101" s="110"/>
      <c r="D101" s="110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111"/>
      <c r="P101" s="296">
        <v>253</v>
      </c>
      <c r="Q101" s="297"/>
      <c r="R101" s="298"/>
      <c r="V101" s="299">
        <v>0</v>
      </c>
      <c r="W101" s="300"/>
      <c r="X101" s="300"/>
      <c r="Y101" s="300"/>
      <c r="Z101" s="300"/>
      <c r="AA101" s="300"/>
      <c r="AB101" s="300"/>
      <c r="AC101" s="300"/>
      <c r="AD101" s="300"/>
      <c r="AE101" s="301"/>
      <c r="AF101" s="299">
        <v>0</v>
      </c>
      <c r="AG101" s="300"/>
      <c r="AH101" s="300"/>
      <c r="AI101" s="300"/>
      <c r="AJ101" s="300"/>
      <c r="AK101" s="300"/>
      <c r="AL101" s="300"/>
      <c r="AM101" s="300"/>
      <c r="AN101" s="300"/>
      <c r="AO101" s="301"/>
      <c r="AP101" s="299">
        <v>0</v>
      </c>
      <c r="AQ101" s="300"/>
      <c r="AR101" s="300"/>
      <c r="AS101" s="300"/>
      <c r="AT101" s="300"/>
      <c r="AU101" s="300"/>
      <c r="AV101" s="300"/>
      <c r="AW101" s="300"/>
      <c r="AX101" s="300"/>
      <c r="AY101" s="301"/>
      <c r="AZ101" s="299">
        <v>0</v>
      </c>
      <c r="BA101" s="300"/>
      <c r="BB101" s="300"/>
      <c r="BC101" s="300"/>
      <c r="BD101" s="300"/>
      <c r="BE101" s="300"/>
      <c r="BF101" s="300"/>
      <c r="BG101" s="300"/>
      <c r="BH101" s="300"/>
      <c r="BI101" s="301"/>
      <c r="BJ101" s="108">
        <f t="shared" si="5"/>
        <v>253</v>
      </c>
      <c r="BK101" s="183">
        <f t="shared" si="6"/>
        <v>0</v>
      </c>
      <c r="BL101" s="183">
        <f t="shared" si="7"/>
        <v>0</v>
      </c>
    </row>
    <row r="102" spans="1:71" hidden="1">
      <c r="A102" s="109" t="s">
        <v>312</v>
      </c>
      <c r="B102" s="110"/>
      <c r="C102" s="110"/>
      <c r="D102" s="110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111"/>
      <c r="P102" s="124"/>
      <c r="Q102" s="125"/>
      <c r="R102" s="126"/>
      <c r="V102" s="130"/>
      <c r="W102" s="131"/>
      <c r="X102" s="131"/>
      <c r="Y102" s="131"/>
      <c r="Z102" s="131"/>
      <c r="AA102" s="131"/>
      <c r="AB102" s="131"/>
      <c r="AC102" s="131"/>
      <c r="AD102" s="131"/>
      <c r="AE102" s="132"/>
      <c r="AF102" s="130"/>
      <c r="AG102" s="131"/>
      <c r="AH102" s="131"/>
      <c r="AI102" s="131"/>
      <c r="AJ102" s="131"/>
      <c r="AK102" s="131"/>
      <c r="AL102" s="131"/>
      <c r="AM102" s="131"/>
      <c r="AN102" s="131"/>
      <c r="AO102" s="132"/>
      <c r="AP102" s="130"/>
      <c r="AQ102" s="131"/>
      <c r="AR102" s="131"/>
      <c r="AS102" s="131"/>
      <c r="AT102" s="131"/>
      <c r="AU102" s="131"/>
      <c r="AV102" s="131"/>
      <c r="AW102" s="131"/>
      <c r="AX102" s="131"/>
      <c r="AY102" s="132"/>
      <c r="AZ102" s="130"/>
      <c r="BA102" s="131"/>
      <c r="BB102" s="131"/>
      <c r="BC102" s="131"/>
      <c r="BD102" s="131"/>
      <c r="BE102" s="131"/>
      <c r="BF102" s="131"/>
      <c r="BG102" s="131"/>
      <c r="BH102" s="131"/>
      <c r="BI102" s="132"/>
      <c r="BJ102" s="108">
        <f t="shared" si="5"/>
        <v>0</v>
      </c>
      <c r="BK102" s="183">
        <f t="shared" si="6"/>
        <v>0</v>
      </c>
      <c r="BL102" s="183">
        <f t="shared" si="7"/>
        <v>0</v>
      </c>
    </row>
    <row r="103" spans="1:71">
      <c r="A103" s="109" t="s">
        <v>313</v>
      </c>
      <c r="B103" s="110"/>
      <c r="C103" s="110"/>
      <c r="D103" s="110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1"/>
      <c r="P103" s="296">
        <v>255</v>
      </c>
      <c r="Q103" s="297"/>
      <c r="R103" s="298"/>
      <c r="V103" s="299">
        <v>144050000</v>
      </c>
      <c r="W103" s="300"/>
      <c r="X103" s="300"/>
      <c r="Y103" s="300"/>
      <c r="Z103" s="300"/>
      <c r="AA103" s="300"/>
      <c r="AB103" s="300"/>
      <c r="AC103" s="300"/>
      <c r="AD103" s="300"/>
      <c r="AE103" s="301"/>
      <c r="AF103" s="299">
        <v>144050000</v>
      </c>
      <c r="AG103" s="300"/>
      <c r="AH103" s="300"/>
      <c r="AI103" s="300"/>
      <c r="AJ103" s="300"/>
      <c r="AK103" s="300"/>
      <c r="AL103" s="300"/>
      <c r="AM103" s="300"/>
      <c r="AN103" s="300"/>
      <c r="AO103" s="301"/>
      <c r="AP103" s="299">
        <v>143300000</v>
      </c>
      <c r="AQ103" s="300"/>
      <c r="AR103" s="300"/>
      <c r="AS103" s="300"/>
      <c r="AT103" s="300"/>
      <c r="AU103" s="300"/>
      <c r="AV103" s="300"/>
      <c r="AW103" s="300"/>
      <c r="AX103" s="300"/>
      <c r="AY103" s="301"/>
      <c r="AZ103" s="299">
        <v>143300000</v>
      </c>
      <c r="BA103" s="300"/>
      <c r="BB103" s="300"/>
      <c r="BC103" s="300"/>
      <c r="BD103" s="300"/>
      <c r="BE103" s="300"/>
      <c r="BF103" s="300"/>
      <c r="BG103" s="300"/>
      <c r="BH103" s="300"/>
      <c r="BI103" s="301"/>
      <c r="BJ103" s="108">
        <f t="shared" si="5"/>
        <v>255</v>
      </c>
      <c r="BK103" s="183">
        <f t="shared" si="6"/>
        <v>144050000</v>
      </c>
      <c r="BL103" s="183">
        <f t="shared" si="7"/>
        <v>144050000</v>
      </c>
    </row>
    <row r="104" spans="1:71">
      <c r="A104" s="109" t="s">
        <v>314</v>
      </c>
      <c r="B104" s="110"/>
      <c r="C104" s="110"/>
      <c r="D104" s="110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1"/>
      <c r="P104" s="109"/>
      <c r="Q104" s="110"/>
      <c r="R104" s="111"/>
      <c r="S104" s="109"/>
      <c r="T104" s="110"/>
      <c r="U104" s="111"/>
      <c r="V104" s="109"/>
      <c r="W104" s="110"/>
      <c r="X104" s="110"/>
      <c r="Y104" s="110"/>
      <c r="Z104" s="110"/>
      <c r="AA104" s="110"/>
      <c r="AB104" s="110"/>
      <c r="AC104" s="110"/>
      <c r="AD104" s="110"/>
      <c r="AE104" s="111"/>
      <c r="AF104" s="109"/>
      <c r="AG104" s="110"/>
      <c r="AH104" s="110"/>
      <c r="AI104" s="110"/>
      <c r="AJ104" s="110"/>
      <c r="AK104" s="110"/>
      <c r="AL104" s="110"/>
      <c r="AM104" s="110"/>
      <c r="AN104" s="110"/>
      <c r="AO104" s="111"/>
      <c r="AP104" s="109"/>
      <c r="AQ104" s="110"/>
      <c r="AR104" s="110"/>
      <c r="AS104" s="110"/>
      <c r="AT104" s="110"/>
      <c r="AU104" s="110"/>
      <c r="AV104" s="110"/>
      <c r="AW104" s="110"/>
      <c r="AX104" s="110"/>
      <c r="AY104" s="111"/>
      <c r="AZ104" s="109"/>
      <c r="BA104" s="110"/>
      <c r="BB104" s="110"/>
      <c r="BC104" s="110"/>
      <c r="BD104" s="110"/>
      <c r="BE104" s="110"/>
      <c r="BF104" s="110"/>
      <c r="BG104" s="110"/>
      <c r="BH104" s="110"/>
      <c r="BI104" s="111"/>
      <c r="BJ104" s="108">
        <f t="shared" si="5"/>
        <v>0</v>
      </c>
      <c r="BK104" s="183">
        <f t="shared" si="6"/>
        <v>0</v>
      </c>
      <c r="BL104" s="183">
        <f t="shared" si="7"/>
        <v>0</v>
      </c>
    </row>
    <row r="105" spans="1:71">
      <c r="A105" s="109"/>
      <c r="B105" s="110"/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1"/>
      <c r="P105" s="109"/>
      <c r="Q105" s="110"/>
      <c r="R105" s="111"/>
      <c r="S105" s="109"/>
      <c r="T105" s="110"/>
      <c r="U105" s="111"/>
      <c r="V105" s="109"/>
      <c r="W105" s="110"/>
      <c r="X105" s="110"/>
      <c r="Y105" s="110"/>
      <c r="Z105" s="110"/>
      <c r="AA105" s="110"/>
      <c r="AB105" s="110"/>
      <c r="AC105" s="110"/>
      <c r="AD105" s="110"/>
      <c r="AE105" s="111"/>
      <c r="AF105" s="109"/>
      <c r="AG105" s="110"/>
      <c r="AH105" s="110"/>
      <c r="AI105" s="110"/>
      <c r="AJ105" s="110"/>
      <c r="AK105" s="110"/>
      <c r="AL105" s="110"/>
      <c r="AM105" s="110"/>
      <c r="AN105" s="110"/>
      <c r="AO105" s="111"/>
      <c r="AP105" s="109"/>
      <c r="AQ105" s="110"/>
      <c r="AR105" s="110"/>
      <c r="AS105" s="110"/>
      <c r="AT105" s="110"/>
      <c r="AU105" s="110"/>
      <c r="AV105" s="110"/>
      <c r="AW105" s="110"/>
      <c r="AX105" s="110"/>
      <c r="AY105" s="111"/>
      <c r="AZ105" s="109"/>
      <c r="BA105" s="110"/>
      <c r="BB105" s="110"/>
      <c r="BC105" s="110"/>
      <c r="BD105" s="110"/>
      <c r="BE105" s="110"/>
      <c r="BF105" s="110"/>
      <c r="BG105" s="110"/>
      <c r="BH105" s="110"/>
      <c r="BI105" s="111"/>
      <c r="BJ105" s="108">
        <f t="shared" si="5"/>
        <v>0</v>
      </c>
      <c r="BK105" s="183">
        <f t="shared" si="6"/>
        <v>0</v>
      </c>
      <c r="BL105" s="183">
        <f t="shared" si="7"/>
        <v>0</v>
      </c>
    </row>
    <row r="106" spans="1:71">
      <c r="A106" s="112" t="s">
        <v>315</v>
      </c>
      <c r="B106" s="113"/>
      <c r="C106" s="113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4"/>
      <c r="P106" s="308">
        <v>260</v>
      </c>
      <c r="Q106" s="309"/>
      <c r="R106" s="310"/>
      <c r="S106" s="311"/>
      <c r="T106" s="312"/>
      <c r="U106" s="313"/>
      <c r="V106" s="293">
        <f>SUM(V107:AE110)</f>
        <v>851300150.40548003</v>
      </c>
      <c r="W106" s="294"/>
      <c r="X106" s="294"/>
      <c r="Y106" s="294"/>
      <c r="Z106" s="294"/>
      <c r="AA106" s="294"/>
      <c r="AB106" s="294"/>
      <c r="AC106" s="294"/>
      <c r="AD106" s="294"/>
      <c r="AE106" s="295"/>
      <c r="AF106" s="293">
        <f>SUM(AF107:AO110)</f>
        <v>690125582.20447993</v>
      </c>
      <c r="AG106" s="294"/>
      <c r="AH106" s="294"/>
      <c r="AI106" s="294"/>
      <c r="AJ106" s="294"/>
      <c r="AK106" s="294"/>
      <c r="AL106" s="294"/>
      <c r="AM106" s="294"/>
      <c r="AN106" s="294"/>
      <c r="AO106" s="295"/>
      <c r="AP106" s="293">
        <f>SUM(AP107:AY110)</f>
        <v>41783793.399999999</v>
      </c>
      <c r="AQ106" s="294"/>
      <c r="AR106" s="294"/>
      <c r="AS106" s="294"/>
      <c r="AT106" s="294"/>
      <c r="AU106" s="294"/>
      <c r="AV106" s="294"/>
      <c r="AW106" s="294"/>
      <c r="AX106" s="294"/>
      <c r="AY106" s="295"/>
      <c r="AZ106" s="293">
        <f>SUM(AZ107:BI110)</f>
        <v>38712026.640000001</v>
      </c>
      <c r="BA106" s="294"/>
      <c r="BB106" s="294"/>
      <c r="BC106" s="294"/>
      <c r="BD106" s="294"/>
      <c r="BE106" s="294"/>
      <c r="BF106" s="294"/>
      <c r="BG106" s="294"/>
      <c r="BH106" s="294"/>
      <c r="BI106" s="295"/>
      <c r="BJ106" s="108">
        <f t="shared" si="5"/>
        <v>260</v>
      </c>
      <c r="BK106" s="183">
        <f t="shared" si="6"/>
        <v>851300150.40548003</v>
      </c>
      <c r="BL106" s="183">
        <f t="shared" si="7"/>
        <v>690125582.20447993</v>
      </c>
    </row>
    <row r="107" spans="1:71">
      <c r="A107" s="109" t="s">
        <v>316</v>
      </c>
      <c r="B107" s="110"/>
      <c r="C107" s="110"/>
      <c r="D107" s="110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1"/>
      <c r="P107" s="296">
        <v>261</v>
      </c>
      <c r="Q107" s="297"/>
      <c r="R107" s="298"/>
      <c r="S107" s="314" t="s">
        <v>493</v>
      </c>
      <c r="T107" s="315"/>
      <c r="U107" s="316"/>
      <c r="V107" s="299">
        <v>184262196.41100001</v>
      </c>
      <c r="W107" s="300"/>
      <c r="X107" s="300"/>
      <c r="Y107" s="300"/>
      <c r="Z107" s="300"/>
      <c r="AA107" s="300"/>
      <c r="AB107" s="300"/>
      <c r="AC107" s="300"/>
      <c r="AD107" s="300"/>
      <c r="AE107" s="301"/>
      <c r="AF107" s="299">
        <v>187616375.847</v>
      </c>
      <c r="AG107" s="300"/>
      <c r="AH107" s="300"/>
      <c r="AI107" s="300"/>
      <c r="AJ107" s="300"/>
      <c r="AK107" s="300"/>
      <c r="AL107" s="300"/>
      <c r="AM107" s="300"/>
      <c r="AN107" s="300"/>
      <c r="AO107" s="301"/>
      <c r="AP107" s="299">
        <v>3008023.2889999999</v>
      </c>
      <c r="AQ107" s="300"/>
      <c r="AR107" s="300"/>
      <c r="AS107" s="300"/>
      <c r="AT107" s="300"/>
      <c r="AU107" s="300"/>
      <c r="AV107" s="300"/>
      <c r="AW107" s="300"/>
      <c r="AX107" s="300"/>
      <c r="AY107" s="301"/>
      <c r="AZ107" s="299">
        <v>3381423.44</v>
      </c>
      <c r="BA107" s="300"/>
      <c r="BB107" s="300"/>
      <c r="BC107" s="300"/>
      <c r="BD107" s="300"/>
      <c r="BE107" s="300"/>
      <c r="BF107" s="300"/>
      <c r="BG107" s="300"/>
      <c r="BH107" s="300"/>
      <c r="BI107" s="301"/>
      <c r="BJ107" s="108">
        <f t="shared" si="5"/>
        <v>261</v>
      </c>
      <c r="BK107" s="183">
        <f t="shared" si="6"/>
        <v>184262196.41100001</v>
      </c>
      <c r="BL107" s="183">
        <f t="shared" si="7"/>
        <v>187616375.847</v>
      </c>
    </row>
    <row r="108" spans="1:71">
      <c r="A108" s="109" t="s">
        <v>317</v>
      </c>
      <c r="B108" s="110"/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1"/>
      <c r="P108" s="296">
        <v>262</v>
      </c>
      <c r="Q108" s="297"/>
      <c r="R108" s="298"/>
      <c r="S108" s="314"/>
      <c r="T108" s="315"/>
      <c r="U108" s="316"/>
      <c r="V108" s="299">
        <v>132755522.50948</v>
      </c>
      <c r="W108" s="300"/>
      <c r="X108" s="300"/>
      <c r="Y108" s="300"/>
      <c r="Z108" s="300"/>
      <c r="AA108" s="300"/>
      <c r="AB108" s="300"/>
      <c r="AC108" s="300"/>
      <c r="AD108" s="300"/>
      <c r="AE108" s="301"/>
      <c r="AF108" s="299">
        <v>117484367.98548</v>
      </c>
      <c r="AG108" s="300"/>
      <c r="AH108" s="300"/>
      <c r="AI108" s="300"/>
      <c r="AJ108" s="300"/>
      <c r="AK108" s="300"/>
      <c r="AL108" s="300"/>
      <c r="AM108" s="300"/>
      <c r="AN108" s="300"/>
      <c r="AO108" s="301"/>
      <c r="AP108" s="299">
        <v>38775770.111000001</v>
      </c>
      <c r="AQ108" s="300"/>
      <c r="AR108" s="300"/>
      <c r="AS108" s="300"/>
      <c r="AT108" s="300"/>
      <c r="AU108" s="300"/>
      <c r="AV108" s="300"/>
      <c r="AW108" s="300"/>
      <c r="AX108" s="300"/>
      <c r="AY108" s="301"/>
      <c r="AZ108" s="299">
        <v>35330603.200000003</v>
      </c>
      <c r="BA108" s="300"/>
      <c r="BB108" s="300"/>
      <c r="BC108" s="300"/>
      <c r="BD108" s="300"/>
      <c r="BE108" s="300"/>
      <c r="BF108" s="300"/>
      <c r="BG108" s="300"/>
      <c r="BH108" s="300"/>
      <c r="BI108" s="301"/>
      <c r="BJ108" s="108">
        <f t="shared" si="5"/>
        <v>262</v>
      </c>
      <c r="BK108" s="183">
        <f t="shared" si="6"/>
        <v>132755522.50948</v>
      </c>
      <c r="BL108" s="183">
        <f t="shared" si="7"/>
        <v>117484367.98548</v>
      </c>
    </row>
    <row r="109" spans="1:71" hidden="1">
      <c r="A109" s="109" t="s">
        <v>315</v>
      </c>
      <c r="B109" s="110"/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1"/>
      <c r="P109" s="296">
        <v>268</v>
      </c>
      <c r="Q109" s="297"/>
      <c r="R109" s="298"/>
      <c r="S109" s="314"/>
      <c r="T109" s="315"/>
      <c r="U109" s="316"/>
      <c r="V109" s="299">
        <v>0</v>
      </c>
      <c r="W109" s="300"/>
      <c r="X109" s="300"/>
      <c r="Y109" s="300"/>
      <c r="Z109" s="300"/>
      <c r="AA109" s="300"/>
      <c r="AB109" s="300"/>
      <c r="AC109" s="300"/>
      <c r="AD109" s="300"/>
      <c r="AE109" s="301"/>
      <c r="AF109" s="299">
        <v>0</v>
      </c>
      <c r="AG109" s="300"/>
      <c r="AH109" s="300"/>
      <c r="AI109" s="300"/>
      <c r="AJ109" s="300"/>
      <c r="AK109" s="300"/>
      <c r="AL109" s="300"/>
      <c r="AM109" s="300"/>
      <c r="AN109" s="300"/>
      <c r="AO109" s="301"/>
      <c r="AP109" s="299">
        <v>0</v>
      </c>
      <c r="AQ109" s="300"/>
      <c r="AR109" s="300"/>
      <c r="AS109" s="300"/>
      <c r="AT109" s="300"/>
      <c r="AU109" s="300"/>
      <c r="AV109" s="300"/>
      <c r="AW109" s="300"/>
      <c r="AX109" s="300"/>
      <c r="AY109" s="301"/>
      <c r="AZ109" s="299">
        <v>0</v>
      </c>
      <c r="BA109" s="300"/>
      <c r="BB109" s="300"/>
      <c r="BC109" s="300"/>
      <c r="BD109" s="300"/>
      <c r="BE109" s="300"/>
      <c r="BF109" s="300"/>
      <c r="BG109" s="300"/>
      <c r="BH109" s="300"/>
      <c r="BI109" s="301"/>
      <c r="BJ109" s="108">
        <f t="shared" si="5"/>
        <v>268</v>
      </c>
      <c r="BK109" s="183">
        <f t="shared" si="6"/>
        <v>0</v>
      </c>
      <c r="BL109" s="183">
        <f t="shared" si="7"/>
        <v>0</v>
      </c>
    </row>
    <row r="110" spans="1:71">
      <c r="A110" s="109" t="s">
        <v>318</v>
      </c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1"/>
      <c r="P110" s="296">
        <v>269</v>
      </c>
      <c r="Q110" s="297"/>
      <c r="R110" s="298"/>
      <c r="S110" s="314" t="s">
        <v>494</v>
      </c>
      <c r="T110" s="315"/>
      <c r="U110" s="316"/>
      <c r="V110" s="299">
        <v>534282431.48500001</v>
      </c>
      <c r="W110" s="300"/>
      <c r="X110" s="300"/>
      <c r="Y110" s="300"/>
      <c r="Z110" s="300"/>
      <c r="AA110" s="300"/>
      <c r="AB110" s="300"/>
      <c r="AC110" s="300"/>
      <c r="AD110" s="300"/>
      <c r="AE110" s="301"/>
      <c r="AF110" s="299">
        <v>385024838.37199998</v>
      </c>
      <c r="AG110" s="300"/>
      <c r="AH110" s="300"/>
      <c r="AI110" s="300"/>
      <c r="AJ110" s="300"/>
      <c r="AK110" s="300"/>
      <c r="AL110" s="300"/>
      <c r="AM110" s="300"/>
      <c r="AN110" s="300"/>
      <c r="AO110" s="301"/>
      <c r="AP110" s="299">
        <v>0</v>
      </c>
      <c r="AQ110" s="300"/>
      <c r="AR110" s="300"/>
      <c r="AS110" s="300"/>
      <c r="AT110" s="300"/>
      <c r="AU110" s="300"/>
      <c r="AV110" s="300"/>
      <c r="AW110" s="300"/>
      <c r="AX110" s="300"/>
      <c r="AY110" s="301"/>
      <c r="AZ110" s="299">
        <v>0</v>
      </c>
      <c r="BA110" s="300"/>
      <c r="BB110" s="300"/>
      <c r="BC110" s="300"/>
      <c r="BD110" s="300"/>
      <c r="BE110" s="300"/>
      <c r="BF110" s="300"/>
      <c r="BG110" s="300"/>
      <c r="BH110" s="300"/>
      <c r="BI110" s="301"/>
      <c r="BJ110" s="108">
        <f t="shared" si="5"/>
        <v>269</v>
      </c>
      <c r="BK110" s="183">
        <f t="shared" si="6"/>
        <v>534282431.48500001</v>
      </c>
      <c r="BL110" s="183">
        <f t="shared" si="7"/>
        <v>385024838.37199998</v>
      </c>
      <c r="BM110" s="133"/>
      <c r="BN110" s="133"/>
      <c r="BO110" s="133"/>
      <c r="BP110" s="133"/>
      <c r="BQ110" s="133"/>
      <c r="BR110" s="133"/>
      <c r="BS110" s="133"/>
    </row>
    <row r="111" spans="1:71">
      <c r="A111" s="109"/>
      <c r="B111" s="110"/>
      <c r="C111" s="110"/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1"/>
      <c r="P111" s="296"/>
      <c r="Q111" s="297"/>
      <c r="R111" s="298"/>
      <c r="S111" s="314"/>
      <c r="T111" s="315"/>
      <c r="U111" s="316"/>
      <c r="V111" s="299"/>
      <c r="W111" s="300"/>
      <c r="X111" s="300"/>
      <c r="Y111" s="300"/>
      <c r="Z111" s="300"/>
      <c r="AA111" s="300"/>
      <c r="AB111" s="300"/>
      <c r="AC111" s="300"/>
      <c r="AD111" s="300"/>
      <c r="AE111" s="301"/>
      <c r="AF111" s="299"/>
      <c r="AG111" s="300"/>
      <c r="AH111" s="300"/>
      <c r="AI111" s="300"/>
      <c r="AJ111" s="300"/>
      <c r="AK111" s="300"/>
      <c r="AL111" s="300"/>
      <c r="AM111" s="300"/>
      <c r="AN111" s="300"/>
      <c r="AO111" s="301"/>
      <c r="AP111" s="299"/>
      <c r="AQ111" s="300"/>
      <c r="AR111" s="300"/>
      <c r="AS111" s="300"/>
      <c r="AT111" s="300"/>
      <c r="AU111" s="300"/>
      <c r="AV111" s="300"/>
      <c r="AW111" s="300"/>
      <c r="AX111" s="300"/>
      <c r="AY111" s="301"/>
      <c r="AZ111" s="299"/>
      <c r="BA111" s="300"/>
      <c r="BB111" s="300"/>
      <c r="BC111" s="300"/>
      <c r="BD111" s="300"/>
      <c r="BE111" s="300"/>
      <c r="BF111" s="300"/>
      <c r="BG111" s="300"/>
      <c r="BH111" s="300"/>
      <c r="BI111" s="301"/>
      <c r="BJ111" s="108">
        <f t="shared" si="5"/>
        <v>0</v>
      </c>
      <c r="BK111" s="183">
        <f t="shared" si="6"/>
        <v>0</v>
      </c>
      <c r="BL111" s="183">
        <f t="shared" si="7"/>
        <v>0</v>
      </c>
    </row>
    <row r="112" spans="1:71">
      <c r="A112" s="134" t="s">
        <v>319</v>
      </c>
      <c r="B112" s="135"/>
      <c r="C112" s="135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5"/>
      <c r="O112" s="136"/>
      <c r="P112" s="334">
        <v>270</v>
      </c>
      <c r="Q112" s="335"/>
      <c r="R112" s="336"/>
      <c r="S112" s="134"/>
      <c r="T112" s="135"/>
      <c r="U112" s="136"/>
      <c r="V112" s="337">
        <f>V11+V74</f>
        <v>22066853179.748478</v>
      </c>
      <c r="W112" s="338"/>
      <c r="X112" s="338"/>
      <c r="Y112" s="338"/>
      <c r="Z112" s="338"/>
      <c r="AA112" s="338"/>
      <c r="AB112" s="338"/>
      <c r="AC112" s="338"/>
      <c r="AD112" s="338"/>
      <c r="AE112" s="339"/>
      <c r="AF112" s="337">
        <f>AF11+AF74</f>
        <v>23956603755.899483</v>
      </c>
      <c r="AG112" s="338"/>
      <c r="AH112" s="338"/>
      <c r="AI112" s="338"/>
      <c r="AJ112" s="338"/>
      <c r="AK112" s="338"/>
      <c r="AL112" s="338"/>
      <c r="AM112" s="338"/>
      <c r="AN112" s="338"/>
      <c r="AO112" s="339"/>
      <c r="AP112" s="337">
        <f>AP11+AP74</f>
        <v>17672832688.062</v>
      </c>
      <c r="AQ112" s="338"/>
      <c r="AR112" s="338"/>
      <c r="AS112" s="338"/>
      <c r="AT112" s="338"/>
      <c r="AU112" s="338"/>
      <c r="AV112" s="338"/>
      <c r="AW112" s="338"/>
      <c r="AX112" s="338"/>
      <c r="AY112" s="339"/>
      <c r="AZ112" s="337">
        <f>AZ11+AZ74</f>
        <v>19389893734.132999</v>
      </c>
      <c r="BA112" s="338"/>
      <c r="BB112" s="338"/>
      <c r="BC112" s="338"/>
      <c r="BD112" s="338"/>
      <c r="BE112" s="338"/>
      <c r="BF112" s="338"/>
      <c r="BG112" s="338"/>
      <c r="BH112" s="338"/>
      <c r="BI112" s="339"/>
      <c r="BJ112" s="108">
        <f t="shared" si="5"/>
        <v>270</v>
      </c>
      <c r="BK112" s="183">
        <f t="shared" si="6"/>
        <v>22066853179.748478</v>
      </c>
      <c r="BL112" s="183">
        <f t="shared" si="7"/>
        <v>23956603755.899483</v>
      </c>
    </row>
    <row r="113" spans="1:61">
      <c r="A113" s="107"/>
      <c r="B113" s="107"/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37"/>
      <c r="Q113" s="137"/>
      <c r="R113" s="137"/>
      <c r="S113" s="107"/>
      <c r="T113" s="107"/>
      <c r="U113" s="107"/>
      <c r="V113" s="138"/>
      <c r="W113" s="138"/>
      <c r="X113" s="138"/>
      <c r="Y113" s="138"/>
      <c r="Z113" s="138"/>
      <c r="AA113" s="138"/>
      <c r="AB113" s="138"/>
      <c r="AC113" s="138"/>
      <c r="AD113" s="138"/>
      <c r="AE113" s="138"/>
      <c r="AG113" s="138"/>
      <c r="AH113" s="138"/>
      <c r="AI113" s="138"/>
      <c r="AJ113" s="138"/>
      <c r="AK113" s="138"/>
      <c r="AL113" s="138"/>
      <c r="AM113" s="138"/>
      <c r="AN113" s="138"/>
      <c r="AO113" s="138"/>
      <c r="AP113" s="138"/>
      <c r="AQ113" s="138"/>
      <c r="AR113" s="138"/>
      <c r="AS113" s="138"/>
      <c r="AT113" s="138"/>
      <c r="AU113" s="138"/>
      <c r="AV113" s="138"/>
      <c r="AW113" s="138"/>
      <c r="AX113" s="138"/>
      <c r="AY113" s="138"/>
      <c r="BA113" s="138"/>
      <c r="BB113" s="138"/>
      <c r="BC113" s="138"/>
      <c r="BD113" s="138"/>
      <c r="BE113" s="138"/>
      <c r="BF113" s="138"/>
      <c r="BG113" s="138"/>
      <c r="BH113" s="138"/>
      <c r="BI113" s="138"/>
    </row>
    <row r="114" spans="1:61">
      <c r="A114" s="113"/>
      <c r="B114" s="113"/>
      <c r="C114" s="113"/>
      <c r="D114" s="113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  <c r="W114" s="113"/>
      <c r="X114" s="113"/>
      <c r="Y114" s="113"/>
      <c r="Z114" s="113"/>
      <c r="AA114" s="113"/>
      <c r="AB114" s="113"/>
      <c r="AC114" s="113"/>
      <c r="AD114" s="113"/>
      <c r="AE114" s="113"/>
      <c r="AF114" s="113"/>
      <c r="AG114" s="113"/>
      <c r="AH114" s="113"/>
      <c r="AI114" s="113"/>
      <c r="AJ114" s="113"/>
      <c r="AK114" s="113"/>
      <c r="AL114" s="113"/>
      <c r="AM114" s="113"/>
      <c r="AN114" s="113"/>
      <c r="AO114" s="113"/>
      <c r="AP114" s="113"/>
      <c r="AQ114" s="113"/>
      <c r="AR114" s="113"/>
      <c r="AS114" s="113"/>
      <c r="AT114" s="113"/>
      <c r="AU114" s="113"/>
      <c r="AV114" s="113"/>
      <c r="AW114" s="113"/>
      <c r="AX114" s="113"/>
      <c r="AY114" s="113"/>
      <c r="AZ114" s="113"/>
      <c r="BA114" s="113"/>
      <c r="BB114" s="113"/>
      <c r="BC114" s="113"/>
      <c r="BD114" s="113"/>
      <c r="BE114" s="113"/>
      <c r="BF114" s="113"/>
      <c r="BG114" s="113"/>
      <c r="BH114" s="113"/>
      <c r="BI114" s="113"/>
    </row>
    <row r="115" spans="1:61">
      <c r="A115" s="113"/>
      <c r="B115" s="113"/>
      <c r="C115" s="113"/>
      <c r="D115" s="113"/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39"/>
      <c r="Q115" s="139"/>
      <c r="R115" s="139"/>
      <c r="S115" s="113"/>
      <c r="T115" s="113"/>
      <c r="U115" s="113"/>
      <c r="V115" s="140"/>
      <c r="W115" s="140"/>
      <c r="X115" s="140"/>
      <c r="Y115" s="140"/>
      <c r="Z115" s="140"/>
      <c r="AA115" s="140"/>
      <c r="AB115" s="140"/>
      <c r="AC115" s="140"/>
      <c r="AD115" s="140"/>
      <c r="AE115" s="140"/>
      <c r="AF115" s="140"/>
      <c r="AG115" s="140"/>
      <c r="AH115" s="140"/>
      <c r="AI115" s="140"/>
      <c r="AJ115" s="140"/>
      <c r="AK115" s="140"/>
      <c r="AL115" s="140"/>
      <c r="AM115" s="140"/>
      <c r="AN115" s="140"/>
      <c r="AO115" s="140"/>
      <c r="AP115" s="140"/>
      <c r="AQ115" s="140"/>
      <c r="AR115" s="140"/>
      <c r="AS115" s="140"/>
      <c r="AT115" s="140"/>
      <c r="AU115" s="140"/>
      <c r="AV115" s="140"/>
      <c r="AW115" s="140"/>
      <c r="AX115" s="140"/>
      <c r="AY115" s="140"/>
      <c r="AZ115" s="140"/>
      <c r="BA115" s="140"/>
      <c r="BB115" s="140"/>
      <c r="BC115" s="140"/>
      <c r="BD115" s="140"/>
      <c r="BE115" s="140"/>
      <c r="BF115" s="140"/>
      <c r="BG115" s="140"/>
      <c r="BH115" s="140"/>
      <c r="BI115" s="140"/>
    </row>
    <row r="116" spans="1:61">
      <c r="A116" s="113"/>
      <c r="B116" s="113"/>
      <c r="C116" s="113"/>
      <c r="D116" s="113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39"/>
      <c r="Q116" s="139"/>
      <c r="R116" s="139"/>
      <c r="S116" s="113"/>
      <c r="T116" s="113"/>
      <c r="U116" s="113"/>
      <c r="V116" s="140"/>
      <c r="W116" s="140"/>
      <c r="X116" s="140"/>
      <c r="Y116" s="140"/>
      <c r="Z116" s="140"/>
      <c r="AA116" s="140"/>
      <c r="AB116" s="140"/>
      <c r="AC116" s="140"/>
      <c r="AD116" s="140"/>
      <c r="AE116" s="140"/>
      <c r="AF116" s="140"/>
      <c r="AG116" s="140"/>
      <c r="AH116" s="140"/>
      <c r="AI116" s="140"/>
      <c r="AJ116" s="140"/>
      <c r="AK116" s="140"/>
      <c r="AL116" s="140"/>
      <c r="AM116" s="140"/>
      <c r="AN116" s="140"/>
      <c r="AO116" s="140"/>
      <c r="AP116" s="140"/>
      <c r="AQ116" s="140"/>
      <c r="AR116" s="140"/>
      <c r="AS116" s="140"/>
      <c r="AT116" s="140"/>
      <c r="AU116" s="140"/>
      <c r="AV116" s="140"/>
      <c r="AW116" s="140"/>
      <c r="AX116" s="140"/>
      <c r="AY116" s="140"/>
      <c r="AZ116" s="140"/>
      <c r="BA116" s="140"/>
      <c r="BB116" s="140"/>
      <c r="BC116" s="140"/>
      <c r="BD116" s="140"/>
      <c r="BE116" s="140"/>
      <c r="BF116" s="140"/>
      <c r="BG116" s="140"/>
      <c r="BH116" s="140"/>
      <c r="BI116" s="140"/>
    </row>
    <row r="117" spans="1:61">
      <c r="A117" s="113"/>
      <c r="B117" s="113"/>
      <c r="C117" s="113"/>
      <c r="D117" s="113"/>
      <c r="E117" s="113"/>
      <c r="F117" s="113"/>
      <c r="G117" s="113"/>
      <c r="H117" s="113"/>
      <c r="I117" s="113"/>
      <c r="J117" s="113"/>
      <c r="K117" s="113"/>
      <c r="L117" s="113"/>
      <c r="M117" s="113"/>
      <c r="N117" s="113"/>
      <c r="O117" s="113"/>
      <c r="P117" s="139"/>
      <c r="Q117" s="139"/>
      <c r="R117" s="139"/>
      <c r="S117" s="113"/>
      <c r="T117" s="113"/>
      <c r="U117" s="113"/>
      <c r="V117" s="140"/>
      <c r="W117" s="140"/>
      <c r="X117" s="140"/>
      <c r="Y117" s="140"/>
      <c r="Z117" s="140"/>
      <c r="AA117" s="140"/>
      <c r="AB117" s="140"/>
      <c r="AC117" s="140"/>
      <c r="AD117" s="140"/>
      <c r="AE117" s="140"/>
      <c r="AF117" s="140"/>
      <c r="AG117" s="140"/>
      <c r="AH117" s="140"/>
      <c r="AI117" s="140"/>
      <c r="AJ117" s="140"/>
      <c r="AK117" s="140"/>
      <c r="AL117" s="140"/>
      <c r="AM117" s="140"/>
      <c r="AN117" s="140"/>
      <c r="AO117" s="140"/>
      <c r="AP117" s="140"/>
      <c r="AQ117" s="140"/>
      <c r="AR117" s="140"/>
      <c r="AS117" s="140"/>
      <c r="AT117" s="140"/>
      <c r="AU117" s="140"/>
      <c r="AV117" s="140"/>
      <c r="AW117" s="140"/>
      <c r="AX117" s="140"/>
      <c r="AY117" s="140"/>
      <c r="AZ117" s="140"/>
      <c r="BA117" s="140"/>
      <c r="BB117" s="140"/>
      <c r="BC117" s="140"/>
      <c r="BD117" s="140"/>
      <c r="BE117" s="140"/>
      <c r="BF117" s="140"/>
      <c r="BG117" s="140"/>
      <c r="BH117" s="140"/>
      <c r="BI117" s="140"/>
    </row>
    <row r="118" spans="1:61">
      <c r="A118" s="113"/>
      <c r="B118" s="113"/>
      <c r="C118" s="113"/>
      <c r="D118" s="113"/>
      <c r="E118" s="113"/>
      <c r="F118" s="113"/>
      <c r="G118" s="113"/>
      <c r="H118" s="113"/>
      <c r="I118" s="113"/>
      <c r="J118" s="113"/>
      <c r="K118" s="113"/>
      <c r="L118" s="113"/>
      <c r="M118" s="113"/>
      <c r="N118" s="113"/>
      <c r="O118" s="113"/>
      <c r="P118" s="139"/>
      <c r="Q118" s="139"/>
      <c r="R118" s="139"/>
      <c r="S118" s="113"/>
      <c r="T118" s="113"/>
      <c r="U118" s="113"/>
      <c r="V118" s="140"/>
      <c r="W118" s="140"/>
      <c r="X118" s="140"/>
      <c r="Y118" s="140"/>
      <c r="Z118" s="140"/>
      <c r="AA118" s="140"/>
      <c r="AB118" s="140"/>
      <c r="AC118" s="140"/>
      <c r="AD118" s="140"/>
      <c r="AE118" s="140"/>
      <c r="AF118" s="140"/>
      <c r="AG118" s="140"/>
      <c r="AH118" s="140"/>
      <c r="AI118" s="140"/>
      <c r="AJ118" s="140"/>
      <c r="AK118" s="140"/>
      <c r="AL118" s="140"/>
      <c r="AM118" s="140"/>
      <c r="AN118" s="140"/>
      <c r="AO118" s="140"/>
      <c r="AP118" s="140"/>
      <c r="AQ118" s="140"/>
      <c r="AR118" s="140"/>
      <c r="AS118" s="140"/>
      <c r="AT118" s="140"/>
      <c r="AU118" s="140"/>
      <c r="AV118" s="140"/>
      <c r="AW118" s="140"/>
      <c r="AX118" s="140"/>
      <c r="AY118" s="140"/>
      <c r="AZ118" s="140"/>
      <c r="BA118" s="140"/>
      <c r="BB118" s="140"/>
      <c r="BC118" s="140"/>
      <c r="BD118" s="140"/>
      <c r="BE118" s="140"/>
      <c r="BF118" s="140"/>
      <c r="BG118" s="140"/>
      <c r="BH118" s="140"/>
      <c r="BI118" s="140"/>
    </row>
    <row r="119" spans="1:61">
      <c r="A119" s="113"/>
      <c r="B119" s="113"/>
      <c r="C119" s="113"/>
      <c r="D119" s="113"/>
      <c r="E119" s="113"/>
      <c r="F119" s="113"/>
      <c r="G119" s="113"/>
      <c r="H119" s="113"/>
      <c r="I119" s="113"/>
      <c r="J119" s="113"/>
      <c r="K119" s="113"/>
      <c r="L119" s="113"/>
      <c r="M119" s="113"/>
      <c r="N119" s="113"/>
      <c r="O119" s="113"/>
      <c r="P119" s="139"/>
      <c r="Q119" s="139"/>
      <c r="R119" s="139"/>
      <c r="S119" s="113"/>
      <c r="T119" s="113"/>
      <c r="U119" s="113"/>
      <c r="V119" s="140"/>
      <c r="W119" s="140"/>
      <c r="X119" s="140"/>
      <c r="Y119" s="140"/>
      <c r="Z119" s="140"/>
      <c r="AA119" s="140"/>
      <c r="AB119" s="140"/>
      <c r="AC119" s="140"/>
      <c r="AD119" s="140"/>
      <c r="AE119" s="140"/>
      <c r="AF119" s="140"/>
      <c r="AG119" s="140"/>
      <c r="AH119" s="140"/>
      <c r="AI119" s="140"/>
      <c r="AJ119" s="140"/>
      <c r="AK119" s="140"/>
      <c r="AL119" s="140"/>
      <c r="AM119" s="140"/>
      <c r="AN119" s="140"/>
      <c r="AO119" s="140"/>
      <c r="AP119" s="140"/>
      <c r="AQ119" s="140"/>
      <c r="AR119" s="140"/>
      <c r="AS119" s="140"/>
      <c r="AT119" s="140"/>
      <c r="AU119" s="140"/>
      <c r="AV119" s="140"/>
      <c r="AW119" s="140"/>
      <c r="AX119" s="140"/>
      <c r="AY119" s="140"/>
      <c r="AZ119" s="140"/>
      <c r="BA119" s="140"/>
      <c r="BB119" s="140"/>
      <c r="BC119" s="140"/>
      <c r="BD119" s="140"/>
      <c r="BE119" s="140"/>
      <c r="BF119" s="140"/>
      <c r="BG119" s="140"/>
      <c r="BH119" s="140"/>
      <c r="BI119" s="140"/>
    </row>
    <row r="120" spans="1:61">
      <c r="A120" s="113"/>
      <c r="B120" s="113"/>
      <c r="C120" s="113"/>
      <c r="D120" s="113"/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  <c r="O120" s="113"/>
      <c r="P120" s="139"/>
      <c r="Q120" s="139"/>
      <c r="R120" s="139"/>
      <c r="S120" s="113"/>
      <c r="T120" s="113"/>
      <c r="U120" s="113"/>
      <c r="V120" s="140"/>
      <c r="W120" s="140"/>
      <c r="X120" s="140"/>
      <c r="Y120" s="140"/>
      <c r="Z120" s="140"/>
      <c r="AA120" s="140"/>
      <c r="AB120" s="140"/>
      <c r="AC120" s="140"/>
      <c r="AD120" s="140"/>
      <c r="AE120" s="140"/>
      <c r="AF120" s="140"/>
      <c r="AG120" s="140"/>
      <c r="AH120" s="140"/>
      <c r="AI120" s="140"/>
      <c r="AJ120" s="140"/>
      <c r="AK120" s="140"/>
      <c r="AL120" s="140"/>
      <c r="AM120" s="140"/>
      <c r="AN120" s="140"/>
      <c r="AO120" s="140"/>
      <c r="AP120" s="140"/>
      <c r="AQ120" s="140"/>
      <c r="AR120" s="140"/>
      <c r="AS120" s="140"/>
      <c r="AT120" s="140"/>
      <c r="AU120" s="140"/>
      <c r="AV120" s="140"/>
      <c r="AW120" s="140"/>
      <c r="AX120" s="140"/>
      <c r="AY120" s="140"/>
      <c r="AZ120" s="140"/>
      <c r="BA120" s="140"/>
      <c r="BB120" s="140"/>
      <c r="BC120" s="140"/>
      <c r="BD120" s="140"/>
      <c r="BE120" s="140"/>
      <c r="BF120" s="140"/>
      <c r="BG120" s="140"/>
      <c r="BH120" s="140"/>
      <c r="BI120" s="140"/>
    </row>
    <row r="121" spans="1:61">
      <c r="A121" s="113"/>
      <c r="B121" s="113"/>
      <c r="C121" s="113"/>
      <c r="D121" s="113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39"/>
      <c r="Q121" s="139"/>
      <c r="R121" s="139"/>
      <c r="S121" s="113"/>
      <c r="T121" s="113"/>
      <c r="U121" s="113"/>
      <c r="V121" s="140"/>
      <c r="W121" s="140"/>
      <c r="X121" s="140"/>
      <c r="Y121" s="140"/>
      <c r="Z121" s="140"/>
      <c r="AA121" s="140"/>
      <c r="AB121" s="140"/>
      <c r="AC121" s="140"/>
      <c r="AD121" s="140"/>
      <c r="AE121" s="140"/>
      <c r="AF121" s="140"/>
      <c r="AG121" s="140"/>
      <c r="AH121" s="140"/>
      <c r="AI121" s="140"/>
      <c r="AJ121" s="140"/>
      <c r="AK121" s="140"/>
      <c r="AL121" s="140"/>
      <c r="AM121" s="140"/>
      <c r="AN121" s="140"/>
      <c r="AO121" s="140"/>
      <c r="AP121" s="140"/>
      <c r="AQ121" s="140"/>
      <c r="AR121" s="140"/>
      <c r="AS121" s="140"/>
      <c r="AT121" s="140"/>
      <c r="AU121" s="140"/>
      <c r="AV121" s="140"/>
      <c r="AW121" s="140"/>
      <c r="AX121" s="140"/>
      <c r="AY121" s="140"/>
      <c r="AZ121" s="140"/>
      <c r="BA121" s="140"/>
      <c r="BB121" s="140"/>
      <c r="BC121" s="140"/>
      <c r="BD121" s="140"/>
      <c r="BE121" s="140"/>
      <c r="BF121" s="140"/>
      <c r="BG121" s="140"/>
      <c r="BH121" s="140"/>
      <c r="BI121" s="140"/>
    </row>
    <row r="122" spans="1:61">
      <c r="A122" s="113"/>
      <c r="B122" s="113"/>
      <c r="C122" s="113"/>
      <c r="D122" s="113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39"/>
      <c r="Q122" s="139"/>
      <c r="R122" s="139"/>
      <c r="S122" s="113"/>
      <c r="T122" s="113"/>
      <c r="U122" s="113"/>
      <c r="V122" s="140"/>
      <c r="W122" s="140"/>
      <c r="X122" s="140"/>
      <c r="Y122" s="140"/>
      <c r="Z122" s="140"/>
      <c r="AA122" s="140"/>
      <c r="AB122" s="140"/>
      <c r="AC122" s="140"/>
      <c r="AD122" s="140"/>
      <c r="AE122" s="140"/>
      <c r="AF122" s="140"/>
      <c r="AG122" s="140"/>
      <c r="AH122" s="140"/>
      <c r="AI122" s="140"/>
      <c r="AJ122" s="140"/>
      <c r="AK122" s="140"/>
      <c r="AL122" s="140"/>
      <c r="AM122" s="140"/>
      <c r="AN122" s="140"/>
      <c r="AO122" s="140"/>
      <c r="AP122" s="140"/>
      <c r="AQ122" s="140"/>
      <c r="AR122" s="140"/>
      <c r="AS122" s="140"/>
      <c r="AT122" s="140"/>
      <c r="AU122" s="140"/>
      <c r="AV122" s="140"/>
      <c r="AW122" s="140"/>
      <c r="AX122" s="140"/>
      <c r="AY122" s="140"/>
      <c r="AZ122" s="140"/>
      <c r="BA122" s="140"/>
      <c r="BB122" s="140"/>
      <c r="BC122" s="140"/>
      <c r="BD122" s="140"/>
      <c r="BE122" s="140"/>
      <c r="BF122" s="140"/>
      <c r="BG122" s="140"/>
      <c r="BH122" s="140"/>
      <c r="BI122" s="140"/>
    </row>
    <row r="123" spans="1:61">
      <c r="A123" s="113"/>
      <c r="B123" s="113"/>
      <c r="C123" s="113"/>
      <c r="D123" s="113"/>
      <c r="E123" s="113"/>
      <c r="F123" s="113"/>
      <c r="G123" s="113"/>
      <c r="H123" s="113"/>
      <c r="I123" s="113"/>
      <c r="J123" s="113"/>
      <c r="K123" s="113"/>
      <c r="L123" s="113"/>
      <c r="M123" s="113"/>
      <c r="N123" s="113"/>
      <c r="O123" s="113"/>
      <c r="P123" s="139"/>
      <c r="Q123" s="139"/>
      <c r="R123" s="139"/>
      <c r="S123" s="113"/>
      <c r="T123" s="113"/>
      <c r="U123" s="113"/>
      <c r="V123" s="140"/>
      <c r="W123" s="140"/>
      <c r="X123" s="140"/>
      <c r="Y123" s="140"/>
      <c r="Z123" s="140"/>
      <c r="AA123" s="140"/>
      <c r="AB123" s="140"/>
      <c r="AC123" s="140"/>
      <c r="AD123" s="140"/>
      <c r="AE123" s="140"/>
      <c r="AF123" s="140"/>
      <c r="AG123" s="140"/>
      <c r="AH123" s="140"/>
      <c r="AI123" s="140"/>
      <c r="AJ123" s="140"/>
      <c r="AK123" s="140"/>
      <c r="AL123" s="140"/>
      <c r="AM123" s="140"/>
      <c r="AN123" s="140"/>
      <c r="AO123" s="140"/>
      <c r="AP123" s="140"/>
      <c r="AQ123" s="140"/>
      <c r="AR123" s="140"/>
      <c r="AS123" s="140"/>
      <c r="AT123" s="140"/>
      <c r="AU123" s="140"/>
      <c r="AV123" s="140"/>
      <c r="AW123" s="140"/>
      <c r="AX123" s="140"/>
      <c r="AY123" s="140"/>
      <c r="AZ123" s="140"/>
      <c r="BA123" s="140"/>
      <c r="BB123" s="140"/>
      <c r="BC123" s="140"/>
      <c r="BD123" s="140"/>
      <c r="BE123" s="140"/>
      <c r="BF123" s="140"/>
      <c r="BG123" s="140"/>
      <c r="BH123" s="140"/>
      <c r="BI123" s="140"/>
    </row>
    <row r="124" spans="1:61">
      <c r="A124" s="113"/>
      <c r="B124" s="113"/>
      <c r="C124" s="113"/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39"/>
      <c r="Q124" s="139"/>
      <c r="R124" s="139"/>
      <c r="S124" s="113"/>
      <c r="T124" s="113"/>
      <c r="U124" s="113"/>
      <c r="V124" s="140"/>
      <c r="W124" s="140"/>
      <c r="X124" s="140"/>
      <c r="Y124" s="140"/>
      <c r="Z124" s="140"/>
      <c r="AA124" s="140"/>
      <c r="AB124" s="140"/>
      <c r="AC124" s="140"/>
      <c r="AD124" s="140"/>
      <c r="AE124" s="140"/>
      <c r="AF124" s="140"/>
      <c r="AG124" s="140"/>
      <c r="AH124" s="140"/>
      <c r="AI124" s="140"/>
      <c r="AJ124" s="140"/>
      <c r="AK124" s="140"/>
      <c r="AL124" s="140"/>
      <c r="AM124" s="140"/>
      <c r="AN124" s="140"/>
      <c r="AO124" s="140"/>
      <c r="AP124" s="140"/>
      <c r="AQ124" s="140"/>
      <c r="AR124" s="140"/>
      <c r="AS124" s="140"/>
      <c r="AT124" s="140"/>
      <c r="AU124" s="140"/>
      <c r="AV124" s="140"/>
      <c r="AW124" s="140"/>
      <c r="AX124" s="140"/>
      <c r="AY124" s="140"/>
      <c r="AZ124" s="140"/>
      <c r="BA124" s="140"/>
      <c r="BB124" s="140"/>
      <c r="BC124" s="140"/>
      <c r="BD124" s="140"/>
      <c r="BE124" s="140"/>
      <c r="BF124" s="140"/>
      <c r="BG124" s="140"/>
      <c r="BH124" s="140"/>
      <c r="BI124" s="140"/>
    </row>
    <row r="125" spans="1:61">
      <c r="A125" s="323" t="s">
        <v>294</v>
      </c>
      <c r="B125" s="323"/>
      <c r="C125" s="323"/>
      <c r="D125" s="323"/>
      <c r="E125" s="323"/>
      <c r="F125" s="323"/>
      <c r="G125" s="323"/>
      <c r="H125" s="323"/>
      <c r="I125" s="323"/>
      <c r="J125" s="323"/>
      <c r="K125" s="323"/>
      <c r="L125" s="323"/>
      <c r="M125" s="323"/>
      <c r="N125" s="323"/>
      <c r="O125" s="323"/>
      <c r="P125" s="323"/>
      <c r="Q125" s="323"/>
      <c r="R125" s="323"/>
      <c r="S125" s="323"/>
      <c r="T125" s="323"/>
      <c r="U125" s="323"/>
      <c r="V125" s="323"/>
      <c r="W125" s="323"/>
      <c r="X125" s="323"/>
      <c r="Y125" s="323"/>
      <c r="Z125" s="323"/>
      <c r="AA125" s="323"/>
      <c r="AB125" s="323"/>
      <c r="AC125" s="323"/>
      <c r="AD125" s="323"/>
      <c r="AE125" s="323"/>
      <c r="AF125" s="323"/>
      <c r="AG125" s="323"/>
      <c r="AH125" s="323"/>
      <c r="AI125" s="323"/>
      <c r="AJ125" s="323"/>
      <c r="AK125" s="323"/>
      <c r="AL125" s="323"/>
      <c r="AM125" s="323"/>
      <c r="AN125" s="323"/>
      <c r="AO125" s="323"/>
      <c r="AP125" s="323"/>
      <c r="AQ125" s="323"/>
      <c r="AR125" s="323"/>
      <c r="AS125" s="323"/>
      <c r="AT125" s="323"/>
      <c r="AU125" s="323"/>
      <c r="AV125" s="323"/>
      <c r="AW125" s="323"/>
      <c r="AX125" s="323"/>
      <c r="AY125" s="323"/>
      <c r="AZ125" s="323"/>
      <c r="BA125" s="323"/>
      <c r="BB125" s="323"/>
      <c r="BC125" s="323"/>
      <c r="BD125" s="323"/>
      <c r="BE125" s="323"/>
      <c r="BF125" s="323"/>
      <c r="BG125" s="323"/>
      <c r="BH125" s="323"/>
      <c r="BI125" s="323"/>
    </row>
    <row r="126" spans="1:61">
      <c r="BH126" s="324">
        <f>BH61+1</f>
        <v>3</v>
      </c>
      <c r="BI126" s="324"/>
    </row>
  </sheetData>
  <autoFilter ref="A10:BK10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5" showButton="0"/>
    <filterColumn colId="16" showButton="0"/>
    <filterColumn colId="18" showButton="0"/>
    <filterColumn colId="19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59" showButton="0"/>
  </autoFilter>
  <mergeCells count="311">
    <mergeCell ref="BH126:BI126"/>
    <mergeCell ref="P112:R112"/>
    <mergeCell ref="V112:AE112"/>
    <mergeCell ref="AF112:AO112"/>
    <mergeCell ref="AP112:AY112"/>
    <mergeCell ref="AZ112:BI112"/>
    <mergeCell ref="A125:BI125"/>
    <mergeCell ref="P111:R111"/>
    <mergeCell ref="S111:U111"/>
    <mergeCell ref="V111:AE111"/>
    <mergeCell ref="AF111:AO111"/>
    <mergeCell ref="AP111:AY111"/>
    <mergeCell ref="AZ111:BI111"/>
    <mergeCell ref="P110:R110"/>
    <mergeCell ref="S110:U110"/>
    <mergeCell ref="V110:AE110"/>
    <mergeCell ref="AF110:AO110"/>
    <mergeCell ref="AP110:AY110"/>
    <mergeCell ref="AZ110:BI110"/>
    <mergeCell ref="P109:R109"/>
    <mergeCell ref="S109:U109"/>
    <mergeCell ref="V109:AE109"/>
    <mergeCell ref="AF109:AO109"/>
    <mergeCell ref="AP109:AY109"/>
    <mergeCell ref="AZ109:BI109"/>
    <mergeCell ref="P108:R108"/>
    <mergeCell ref="S108:U108"/>
    <mergeCell ref="V108:AE108"/>
    <mergeCell ref="AF108:AO108"/>
    <mergeCell ref="AP108:AY108"/>
    <mergeCell ref="AZ108:BI108"/>
    <mergeCell ref="AZ106:BI106"/>
    <mergeCell ref="P107:R107"/>
    <mergeCell ref="S107:U107"/>
    <mergeCell ref="V107:AE107"/>
    <mergeCell ref="AF107:AO107"/>
    <mergeCell ref="AP107:AY107"/>
    <mergeCell ref="AZ107:BI107"/>
    <mergeCell ref="P103:R103"/>
    <mergeCell ref="V103:AE103"/>
    <mergeCell ref="AF103:AO103"/>
    <mergeCell ref="AP103:AY103"/>
    <mergeCell ref="AZ103:BI103"/>
    <mergeCell ref="P106:R106"/>
    <mergeCell ref="S106:U106"/>
    <mergeCell ref="V106:AE106"/>
    <mergeCell ref="AF106:AO106"/>
    <mergeCell ref="AP106:AY106"/>
    <mergeCell ref="P100:R100"/>
    <mergeCell ref="P101:R101"/>
    <mergeCell ref="V101:AE101"/>
    <mergeCell ref="AF101:AO101"/>
    <mergeCell ref="AP101:AY101"/>
    <mergeCell ref="AZ101:BI101"/>
    <mergeCell ref="P98:R98"/>
    <mergeCell ref="V98:AE98"/>
    <mergeCell ref="AF98:AO98"/>
    <mergeCell ref="AP98:AY98"/>
    <mergeCell ref="AZ98:BI98"/>
    <mergeCell ref="P99:R99"/>
    <mergeCell ref="V99:AE99"/>
    <mergeCell ref="AF99:AO99"/>
    <mergeCell ref="AP99:AY99"/>
    <mergeCell ref="AZ99:BI99"/>
    <mergeCell ref="P97:R97"/>
    <mergeCell ref="S97:U97"/>
    <mergeCell ref="V97:AE97"/>
    <mergeCell ref="AF97:AO97"/>
    <mergeCell ref="AP97:AY97"/>
    <mergeCell ref="AZ97:BI97"/>
    <mergeCell ref="P95:R95"/>
    <mergeCell ref="S95:U95"/>
    <mergeCell ref="V95:AE95"/>
    <mergeCell ref="AF95:AO95"/>
    <mergeCell ref="AP95:AY95"/>
    <mergeCell ref="AZ95:BI95"/>
    <mergeCell ref="P94:R94"/>
    <mergeCell ref="S94:U94"/>
    <mergeCell ref="V94:AE94"/>
    <mergeCell ref="AF94:AO94"/>
    <mergeCell ref="AP94:AY94"/>
    <mergeCell ref="AZ94:BI94"/>
    <mergeCell ref="P91:R91"/>
    <mergeCell ref="V91:AE91"/>
    <mergeCell ref="AF91:AO91"/>
    <mergeCell ref="AP91:AY91"/>
    <mergeCell ref="AZ91:BI91"/>
    <mergeCell ref="P92:R92"/>
    <mergeCell ref="V92:AE92"/>
    <mergeCell ref="AF92:AO92"/>
    <mergeCell ref="AP92:AY92"/>
    <mergeCell ref="AZ92:BI92"/>
    <mergeCell ref="P90:R90"/>
    <mergeCell ref="S90:U90"/>
    <mergeCell ref="V90:AE90"/>
    <mergeCell ref="AF90:AO90"/>
    <mergeCell ref="AP90:AY90"/>
    <mergeCell ref="AZ90:BI90"/>
    <mergeCell ref="P87:R87"/>
    <mergeCell ref="V87:AE87"/>
    <mergeCell ref="AF87:AO87"/>
    <mergeCell ref="AP87:AY87"/>
    <mergeCell ref="AZ87:BI87"/>
    <mergeCell ref="P88:R88"/>
    <mergeCell ref="V88:AE88"/>
    <mergeCell ref="AF88:AO88"/>
    <mergeCell ref="AP88:AY88"/>
    <mergeCell ref="AZ88:BI88"/>
    <mergeCell ref="P85:R85"/>
    <mergeCell ref="S85:U85"/>
    <mergeCell ref="V85:AE85"/>
    <mergeCell ref="AF85:AO85"/>
    <mergeCell ref="AP85:AY85"/>
    <mergeCell ref="AZ85:BI85"/>
    <mergeCell ref="P82:R82"/>
    <mergeCell ref="V82:AE82"/>
    <mergeCell ref="AF82:AO82"/>
    <mergeCell ref="AP82:AY82"/>
    <mergeCell ref="AZ82:BI82"/>
    <mergeCell ref="P83:R83"/>
    <mergeCell ref="V83:AE83"/>
    <mergeCell ref="AF83:AO83"/>
    <mergeCell ref="AP83:AY83"/>
    <mergeCell ref="AZ83:BI83"/>
    <mergeCell ref="AZ78:BI78"/>
    <mergeCell ref="AZ76:BI76"/>
    <mergeCell ref="P77:R77"/>
    <mergeCell ref="S77:U77"/>
    <mergeCell ref="V77:AE77"/>
    <mergeCell ref="AF77:AO77"/>
    <mergeCell ref="AP77:AY77"/>
    <mergeCell ref="AZ77:BI77"/>
    <mergeCell ref="P81:R81"/>
    <mergeCell ref="S81:U81"/>
    <mergeCell ref="V81:AE81"/>
    <mergeCell ref="AF81:AO81"/>
    <mergeCell ref="AP81:AY81"/>
    <mergeCell ref="AZ81:BI81"/>
    <mergeCell ref="P80:R80"/>
    <mergeCell ref="S80:U80"/>
    <mergeCell ref="V80:AE80"/>
    <mergeCell ref="AF80:AO80"/>
    <mergeCell ref="AP80:AY80"/>
    <mergeCell ref="AZ80:BI80"/>
    <mergeCell ref="P76:R76"/>
    <mergeCell ref="S76:U76"/>
    <mergeCell ref="V76:AE76"/>
    <mergeCell ref="AF76:AO76"/>
    <mergeCell ref="AP76:AY76"/>
    <mergeCell ref="P78:R78"/>
    <mergeCell ref="S78:U78"/>
    <mergeCell ref="V78:AE78"/>
    <mergeCell ref="AF78:AO78"/>
    <mergeCell ref="AP78:AY78"/>
    <mergeCell ref="A73:O73"/>
    <mergeCell ref="P73:R73"/>
    <mergeCell ref="S73:U73"/>
    <mergeCell ref="V73:AE73"/>
    <mergeCell ref="AF73:AO73"/>
    <mergeCell ref="AP73:AY73"/>
    <mergeCell ref="AZ73:BI73"/>
    <mergeCell ref="P74:R74"/>
    <mergeCell ref="V74:AE74"/>
    <mergeCell ref="AF74:AO74"/>
    <mergeCell ref="AP74:AY74"/>
    <mergeCell ref="AZ74:BI74"/>
    <mergeCell ref="BH61:BI61"/>
    <mergeCell ref="A65:BI65"/>
    <mergeCell ref="A66:BI66"/>
    <mergeCell ref="A71:O72"/>
    <mergeCell ref="P71:R72"/>
    <mergeCell ref="S71:U72"/>
    <mergeCell ref="V71:AO71"/>
    <mergeCell ref="AP71:BI71"/>
    <mergeCell ref="V72:AE72"/>
    <mergeCell ref="AF72:AO72"/>
    <mergeCell ref="AP72:AY72"/>
    <mergeCell ref="AZ72:BI72"/>
    <mergeCell ref="P44:R44"/>
    <mergeCell ref="V44:AE44"/>
    <mergeCell ref="AF44:AO44"/>
    <mergeCell ref="AP44:AY44"/>
    <mergeCell ref="AZ44:BI44"/>
    <mergeCell ref="A60:BI60"/>
    <mergeCell ref="P42:R42"/>
    <mergeCell ref="P43:R43"/>
    <mergeCell ref="V43:AE43"/>
    <mergeCell ref="AF43:AO43"/>
    <mergeCell ref="AP43:AY43"/>
    <mergeCell ref="AZ43:BI43"/>
    <mergeCell ref="P40:R40"/>
    <mergeCell ref="P41:R41"/>
    <mergeCell ref="V41:AE41"/>
    <mergeCell ref="AF41:AO41"/>
    <mergeCell ref="AP41:AY41"/>
    <mergeCell ref="AZ41:BI41"/>
    <mergeCell ref="P38:R38"/>
    <mergeCell ref="V38:AE38"/>
    <mergeCell ref="AF38:AO38"/>
    <mergeCell ref="AP38:AY38"/>
    <mergeCell ref="AZ38:BI38"/>
    <mergeCell ref="P39:R39"/>
    <mergeCell ref="V39:AE39"/>
    <mergeCell ref="AF39:AO39"/>
    <mergeCell ref="AP39:AY39"/>
    <mergeCell ref="AZ39:BI39"/>
    <mergeCell ref="P37:R37"/>
    <mergeCell ref="S37:U37"/>
    <mergeCell ref="V37:AE37"/>
    <mergeCell ref="AF37:AO37"/>
    <mergeCell ref="AP37:AY37"/>
    <mergeCell ref="AZ37:BI37"/>
    <mergeCell ref="P33:R33"/>
    <mergeCell ref="V33:AE33"/>
    <mergeCell ref="AF33:AO33"/>
    <mergeCell ref="AP33:AY33"/>
    <mergeCell ref="AZ33:BI33"/>
    <mergeCell ref="P34:R34"/>
    <mergeCell ref="V34:AE34"/>
    <mergeCell ref="AF34:AO34"/>
    <mergeCell ref="AP34:AY34"/>
    <mergeCell ref="AZ34:BI34"/>
    <mergeCell ref="P32:R32"/>
    <mergeCell ref="S32:U32"/>
    <mergeCell ref="V32:AE32"/>
    <mergeCell ref="AF32:AO32"/>
    <mergeCell ref="AP32:AY32"/>
    <mergeCell ref="AZ32:BI32"/>
    <mergeCell ref="AZ28:BI28"/>
    <mergeCell ref="P29:R29"/>
    <mergeCell ref="P30:R30"/>
    <mergeCell ref="V30:AE30"/>
    <mergeCell ref="AF30:AO30"/>
    <mergeCell ref="AP30:AY30"/>
    <mergeCell ref="AZ30:BI30"/>
    <mergeCell ref="P27:R27"/>
    <mergeCell ref="V27:AE27"/>
    <mergeCell ref="AF27:AO27"/>
    <mergeCell ref="AP27:AY27"/>
    <mergeCell ref="AZ27:BI27"/>
    <mergeCell ref="P28:R28"/>
    <mergeCell ref="S28:U28"/>
    <mergeCell ref="V28:AE28"/>
    <mergeCell ref="AF28:AO28"/>
    <mergeCell ref="AP28:AY28"/>
    <mergeCell ref="P25:R25"/>
    <mergeCell ref="V25:AE25"/>
    <mergeCell ref="AF25:AO25"/>
    <mergeCell ref="AP25:AY25"/>
    <mergeCell ref="AZ25:BI25"/>
    <mergeCell ref="P26:R26"/>
    <mergeCell ref="V26:AE26"/>
    <mergeCell ref="AF26:AO26"/>
    <mergeCell ref="AP26:AY26"/>
    <mergeCell ref="AZ26:BI26"/>
    <mergeCell ref="P23:R23"/>
    <mergeCell ref="S23:U23"/>
    <mergeCell ref="V23:AE23"/>
    <mergeCell ref="AF23:AO23"/>
    <mergeCell ref="AP23:AY23"/>
    <mergeCell ref="AZ23:BI23"/>
    <mergeCell ref="AZ19:BI19"/>
    <mergeCell ref="P20:R20"/>
    <mergeCell ref="V20:AE20"/>
    <mergeCell ref="AF20:AO20"/>
    <mergeCell ref="AP20:AY20"/>
    <mergeCell ref="AZ20:BI20"/>
    <mergeCell ref="P17:R17"/>
    <mergeCell ref="V17:AE17"/>
    <mergeCell ref="AF17:AO17"/>
    <mergeCell ref="AP17:AY17"/>
    <mergeCell ref="AZ17:BI17"/>
    <mergeCell ref="P19:R19"/>
    <mergeCell ref="S19:U19"/>
    <mergeCell ref="V19:AE19"/>
    <mergeCell ref="AF19:AO19"/>
    <mergeCell ref="AP19:AY19"/>
    <mergeCell ref="AZ13:BI13"/>
    <mergeCell ref="P16:R16"/>
    <mergeCell ref="V16:AE16"/>
    <mergeCell ref="AF16:AO16"/>
    <mergeCell ref="AP16:AY16"/>
    <mergeCell ref="AZ16:BI16"/>
    <mergeCell ref="P11:R11"/>
    <mergeCell ref="V11:AE11"/>
    <mergeCell ref="AF11:AO11"/>
    <mergeCell ref="AP11:AY11"/>
    <mergeCell ref="AZ11:BI11"/>
    <mergeCell ref="P13:R13"/>
    <mergeCell ref="S13:U13"/>
    <mergeCell ref="V13:AE13"/>
    <mergeCell ref="AF13:AO13"/>
    <mergeCell ref="AP13:AY13"/>
    <mergeCell ref="AZ9:BI9"/>
    <mergeCell ref="A10:O10"/>
    <mergeCell ref="P10:R10"/>
    <mergeCell ref="S10:U10"/>
    <mergeCell ref="V10:AE10"/>
    <mergeCell ref="AF10:AO10"/>
    <mergeCell ref="AP10:AY10"/>
    <mergeCell ref="AZ10:BI10"/>
    <mergeCell ref="A2:BI2"/>
    <mergeCell ref="A3:BI3"/>
    <mergeCell ref="A8:O9"/>
    <mergeCell ref="P8:R9"/>
    <mergeCell ref="S8:U9"/>
    <mergeCell ref="V8:AO8"/>
    <mergeCell ref="AP8:BI8"/>
    <mergeCell ref="V9:AE9"/>
    <mergeCell ref="AF9:AO9"/>
    <mergeCell ref="AP9:AY9"/>
  </mergeCells>
  <dataValidations count="1">
    <dataValidation type="list" allowBlank="1" showInputMessage="1" showErrorMessage="1" sqref="BM1">
      <formula1>$BN$1:$BN$4</formula1>
    </dataValidation>
  </dataValidations>
  <pageMargins left="0.98425196850393704" right="0" top="0.59055118110236227" bottom="0.31496062992125984" header="0.31496062992125984" footer="0.31496062992125984"/>
  <pageSetup scale="82" orientation="portrait" r:id="rId1"/>
  <rowBreaks count="1" manualBreakCount="1">
    <brk id="62" max="60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BO76"/>
  <sheetViews>
    <sheetView view="pageBreakPreview" topLeftCell="A9" zoomScaleNormal="100" zoomScaleSheetLayoutView="100" workbookViewId="0">
      <selection activeCell="BJ1" sqref="BJ1"/>
    </sheetView>
  </sheetViews>
  <sheetFormatPr defaultRowHeight="14.3"/>
  <cols>
    <col min="1" max="13" width="1.5" style="84" customWidth="1"/>
    <col min="14" max="14" width="2.375" style="84" customWidth="1"/>
    <col min="15" max="15" width="2.625" style="84" customWidth="1"/>
    <col min="16" max="16" width="4.125" style="84" customWidth="1"/>
    <col min="17" max="22" width="1.5" style="84" customWidth="1"/>
    <col min="23" max="23" width="2.375" style="84" customWidth="1"/>
    <col min="24" max="27" width="1.5" style="84" customWidth="1"/>
    <col min="28" max="28" width="0.875" style="84" customWidth="1"/>
    <col min="29" max="37" width="1.5" style="84" customWidth="1"/>
    <col min="38" max="38" width="1" style="84" customWidth="1"/>
    <col min="39" max="46" width="1.5" style="84" customWidth="1"/>
    <col min="47" max="47" width="1" style="84" customWidth="1"/>
    <col min="48" max="56" width="1.5" style="84" customWidth="1"/>
    <col min="57" max="57" width="1.25" style="84" customWidth="1"/>
    <col min="58" max="63" width="1.5" style="84" customWidth="1"/>
    <col min="64" max="64" width="16.625" style="84" bestFit="1" customWidth="1"/>
    <col min="65" max="65" width="14.75" style="84" bestFit="1" customWidth="1"/>
    <col min="66" max="66" width="16.375" style="84" bestFit="1" customWidth="1"/>
    <col min="67" max="16384" width="9" style="84"/>
  </cols>
  <sheetData>
    <row r="1" spans="1:66" ht="16.75" customHeight="1"/>
    <row r="2" spans="1:66" s="94" customFormat="1" ht="16.75" customHeight="1">
      <c r="A2" s="280" t="str">
        <f>'T2-3'!A65</f>
        <v>Công ty Cổ phần Hàng tiêu dùng Ma San và các công ty con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280"/>
      <c r="AM2" s="280"/>
      <c r="AN2" s="280"/>
      <c r="AO2" s="280"/>
      <c r="AP2" s="280"/>
      <c r="AQ2" s="280"/>
      <c r="AR2" s="280"/>
      <c r="AS2" s="280"/>
      <c r="AT2" s="280"/>
      <c r="AU2" s="280"/>
      <c r="AV2" s="280"/>
      <c r="AW2" s="280"/>
      <c r="AX2" s="280"/>
      <c r="AY2" s="280"/>
      <c r="AZ2" s="280"/>
      <c r="BA2" s="280"/>
      <c r="BB2" s="280"/>
      <c r="BC2" s="280"/>
      <c r="BD2" s="280"/>
      <c r="BE2" s="280"/>
      <c r="BF2" s="280"/>
      <c r="BG2" s="280"/>
      <c r="BH2" s="280"/>
      <c r="BI2" s="280"/>
      <c r="BJ2" s="280"/>
      <c r="BK2" s="280"/>
      <c r="BL2" s="141"/>
      <c r="BM2" s="141"/>
    </row>
    <row r="3" spans="1:66" s="94" customFormat="1" ht="16.75" customHeight="1">
      <c r="A3" s="280" t="str">
        <f>'T2-3'!A66</f>
        <v>Bảng cân đối kế toán tại ngày 31 tháng 3 năm 2015 (tiếp theo)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  <c r="BC3" s="280"/>
      <c r="BD3" s="280"/>
      <c r="BE3" s="280"/>
      <c r="BF3" s="280"/>
      <c r="BG3" s="280"/>
      <c r="BH3" s="280"/>
      <c r="BI3" s="280"/>
      <c r="BJ3" s="280"/>
      <c r="BK3" s="280"/>
    </row>
    <row r="4" spans="1:66" ht="16.75" customHeight="1"/>
    <row r="5" spans="1:66" ht="16.75" customHeight="1">
      <c r="BK5" s="100" t="s">
        <v>268</v>
      </c>
    </row>
    <row r="6" spans="1:66">
      <c r="BK6" s="102" t="s">
        <v>269</v>
      </c>
    </row>
    <row r="7" spans="1:66" ht="27.8" customHeight="1">
      <c r="A7" s="279" t="s">
        <v>61</v>
      </c>
      <c r="B7" s="279"/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81" t="s">
        <v>10</v>
      </c>
      <c r="R7" s="282"/>
      <c r="S7" s="283"/>
      <c r="T7" s="287" t="s">
        <v>139</v>
      </c>
      <c r="U7" s="288"/>
      <c r="V7" s="288"/>
      <c r="W7" s="289"/>
      <c r="X7" s="341" t="s">
        <v>270</v>
      </c>
      <c r="Y7" s="341"/>
      <c r="Z7" s="341"/>
      <c r="AA7" s="341"/>
      <c r="AB7" s="341"/>
      <c r="AC7" s="341"/>
      <c r="AD7" s="341"/>
      <c r="AE7" s="341"/>
      <c r="AF7" s="341"/>
      <c r="AG7" s="341"/>
      <c r="AH7" s="279"/>
      <c r="AI7" s="279"/>
      <c r="AJ7" s="279"/>
      <c r="AK7" s="279"/>
      <c r="AL7" s="279"/>
      <c r="AM7" s="279"/>
      <c r="AN7" s="279"/>
      <c r="AO7" s="279"/>
      <c r="AP7" s="279"/>
      <c r="AQ7" s="279"/>
      <c r="AR7" s="279" t="s">
        <v>271</v>
      </c>
      <c r="AS7" s="279"/>
      <c r="AT7" s="279"/>
      <c r="AU7" s="279"/>
      <c r="AV7" s="279"/>
      <c r="AW7" s="279"/>
      <c r="AX7" s="279"/>
      <c r="AY7" s="279"/>
      <c r="AZ7" s="279"/>
      <c r="BA7" s="279"/>
      <c r="BB7" s="279"/>
      <c r="BC7" s="279"/>
      <c r="BD7" s="279"/>
      <c r="BE7" s="279"/>
      <c r="BF7" s="279"/>
      <c r="BG7" s="279"/>
      <c r="BH7" s="279"/>
      <c r="BI7" s="279"/>
      <c r="BJ7" s="279"/>
      <c r="BK7" s="279"/>
    </row>
    <row r="8" spans="1:66" ht="33.700000000000003" customHeight="1">
      <c r="A8" s="279"/>
      <c r="B8" s="279"/>
      <c r="C8" s="279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84"/>
      <c r="R8" s="285"/>
      <c r="S8" s="286"/>
      <c r="T8" s="290"/>
      <c r="U8" s="291"/>
      <c r="V8" s="291"/>
      <c r="W8" s="291"/>
      <c r="X8" s="279" t="str">
        <f>'T2-3'!$V$72</f>
        <v>31/3/2015</v>
      </c>
      <c r="Y8" s="279"/>
      <c r="Z8" s="279"/>
      <c r="AA8" s="279"/>
      <c r="AB8" s="279"/>
      <c r="AC8" s="279"/>
      <c r="AD8" s="279"/>
      <c r="AE8" s="279"/>
      <c r="AF8" s="279"/>
      <c r="AG8" s="279"/>
      <c r="AH8" s="276" t="s">
        <v>272</v>
      </c>
      <c r="AI8" s="277"/>
      <c r="AJ8" s="277"/>
      <c r="AK8" s="277"/>
      <c r="AL8" s="277"/>
      <c r="AM8" s="277"/>
      <c r="AN8" s="277"/>
      <c r="AO8" s="277"/>
      <c r="AP8" s="277"/>
      <c r="AQ8" s="278"/>
      <c r="AR8" s="279" t="str">
        <f>X8</f>
        <v>31/3/2015</v>
      </c>
      <c r="AS8" s="279"/>
      <c r="AT8" s="279"/>
      <c r="AU8" s="279"/>
      <c r="AV8" s="279"/>
      <c r="AW8" s="279"/>
      <c r="AX8" s="279"/>
      <c r="AY8" s="279"/>
      <c r="AZ8" s="279"/>
      <c r="BA8" s="279"/>
      <c r="BB8" s="276" t="s">
        <v>272</v>
      </c>
      <c r="BC8" s="277"/>
      <c r="BD8" s="277"/>
      <c r="BE8" s="277"/>
      <c r="BF8" s="277"/>
      <c r="BG8" s="277"/>
      <c r="BH8" s="277"/>
      <c r="BI8" s="277"/>
      <c r="BJ8" s="277"/>
      <c r="BK8" s="278"/>
    </row>
    <row r="9" spans="1:66" ht="15" customHeight="1">
      <c r="A9" s="279">
        <v>1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79">
        <v>2</v>
      </c>
      <c r="R9" s="279"/>
      <c r="S9" s="279"/>
      <c r="T9" s="279">
        <v>3</v>
      </c>
      <c r="U9" s="279"/>
      <c r="V9" s="279"/>
      <c r="W9" s="279"/>
      <c r="X9" s="340">
        <v>4</v>
      </c>
      <c r="Y9" s="340"/>
      <c r="Z9" s="340"/>
      <c r="AA9" s="340"/>
      <c r="AB9" s="340"/>
      <c r="AC9" s="340"/>
      <c r="AD9" s="340"/>
      <c r="AE9" s="340"/>
      <c r="AF9" s="340"/>
      <c r="AG9" s="340"/>
      <c r="AH9" s="279">
        <v>5</v>
      </c>
      <c r="AI9" s="279"/>
      <c r="AJ9" s="279"/>
      <c r="AK9" s="279"/>
      <c r="AL9" s="279"/>
      <c r="AM9" s="279"/>
      <c r="AN9" s="279"/>
      <c r="AO9" s="279"/>
      <c r="AP9" s="279"/>
      <c r="AQ9" s="279"/>
      <c r="AR9" s="279">
        <v>6</v>
      </c>
      <c r="AS9" s="279"/>
      <c r="AT9" s="279"/>
      <c r="AU9" s="279"/>
      <c r="AV9" s="279"/>
      <c r="AW9" s="279"/>
      <c r="AX9" s="279"/>
      <c r="AY9" s="279"/>
      <c r="AZ9" s="279"/>
      <c r="BA9" s="279"/>
      <c r="BB9" s="279">
        <v>7</v>
      </c>
      <c r="BC9" s="279"/>
      <c r="BD9" s="279"/>
      <c r="BE9" s="279"/>
      <c r="BF9" s="279"/>
      <c r="BG9" s="279"/>
      <c r="BH9" s="279"/>
      <c r="BI9" s="279"/>
      <c r="BJ9" s="279"/>
      <c r="BK9" s="279"/>
    </row>
    <row r="10" spans="1:66" s="108" customFormat="1">
      <c r="A10" s="103" t="s">
        <v>320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5"/>
      <c r="Q10" s="302">
        <v>300</v>
      </c>
      <c r="R10" s="303"/>
      <c r="S10" s="304"/>
      <c r="T10" s="106"/>
      <c r="U10" s="107"/>
      <c r="V10" s="107"/>
      <c r="W10" s="107"/>
      <c r="X10" s="305">
        <f>SUM(X12,X24)</f>
        <v>8650466215.0139999</v>
      </c>
      <c r="Y10" s="306"/>
      <c r="Z10" s="306"/>
      <c r="AA10" s="306"/>
      <c r="AB10" s="306"/>
      <c r="AC10" s="306"/>
      <c r="AD10" s="306"/>
      <c r="AE10" s="306"/>
      <c r="AF10" s="306"/>
      <c r="AG10" s="307"/>
      <c r="AH10" s="305">
        <f>SUM(AH12,AH24)</f>
        <v>11064868554.513</v>
      </c>
      <c r="AI10" s="306"/>
      <c r="AJ10" s="306"/>
      <c r="AK10" s="306"/>
      <c r="AL10" s="306"/>
      <c r="AM10" s="306"/>
      <c r="AN10" s="306"/>
      <c r="AO10" s="306"/>
      <c r="AP10" s="306"/>
      <c r="AQ10" s="307"/>
      <c r="AR10" s="305">
        <f>SUM(AR12,AR24)</f>
        <v>6002410046.4980001</v>
      </c>
      <c r="AS10" s="306"/>
      <c r="AT10" s="306"/>
      <c r="AU10" s="306"/>
      <c r="AV10" s="306"/>
      <c r="AW10" s="306"/>
      <c r="AX10" s="306"/>
      <c r="AY10" s="306"/>
      <c r="AZ10" s="306"/>
      <c r="BA10" s="307"/>
      <c r="BB10" s="305">
        <f>SUM(BB12,BB24)</f>
        <v>7888265678.507</v>
      </c>
      <c r="BC10" s="306"/>
      <c r="BD10" s="306"/>
      <c r="BE10" s="306"/>
      <c r="BF10" s="306"/>
      <c r="BG10" s="306"/>
      <c r="BH10" s="306"/>
      <c r="BI10" s="306"/>
      <c r="BJ10" s="306"/>
      <c r="BK10" s="307"/>
      <c r="BL10" s="108">
        <f>Q10</f>
        <v>300</v>
      </c>
      <c r="BM10" s="183">
        <f>X10</f>
        <v>8650466215.0139999</v>
      </c>
      <c r="BN10" s="183">
        <f>AH10</f>
        <v>11064868554.513</v>
      </c>
    </row>
    <row r="11" spans="1:66">
      <c r="A11" s="109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1"/>
      <c r="Q11" s="109"/>
      <c r="R11" s="110"/>
      <c r="S11" s="111"/>
      <c r="T11" s="109"/>
      <c r="U11" s="110"/>
      <c r="V11" s="110"/>
      <c r="W11" s="111"/>
      <c r="X11" s="109"/>
      <c r="Y11" s="110"/>
      <c r="Z11" s="110"/>
      <c r="AA11" s="110"/>
      <c r="AB11" s="110"/>
      <c r="AC11" s="110"/>
      <c r="AD11" s="110"/>
      <c r="AE11" s="110"/>
      <c r="AF11" s="110"/>
      <c r="AG11" s="111"/>
      <c r="AH11" s="109"/>
      <c r="AI11" s="110"/>
      <c r="AJ11" s="110"/>
      <c r="AK11" s="110"/>
      <c r="AL11" s="110"/>
      <c r="AM11" s="110"/>
      <c r="AN11" s="110"/>
      <c r="AO11" s="110"/>
      <c r="AP11" s="110"/>
      <c r="AQ11" s="111"/>
      <c r="AR11" s="109"/>
      <c r="AS11" s="110"/>
      <c r="AT11" s="110"/>
      <c r="AU11" s="110"/>
      <c r="AV11" s="110"/>
      <c r="AW11" s="110"/>
      <c r="AX11" s="110"/>
      <c r="AY11" s="110"/>
      <c r="AZ11" s="110"/>
      <c r="BA11" s="111"/>
      <c r="BB11" s="109"/>
      <c r="BC11" s="110"/>
      <c r="BD11" s="110"/>
      <c r="BE11" s="110"/>
      <c r="BF11" s="110"/>
      <c r="BG11" s="110"/>
      <c r="BH11" s="110"/>
      <c r="BI11" s="110"/>
      <c r="BJ11" s="110"/>
      <c r="BK11" s="111"/>
      <c r="BL11" s="108">
        <f t="shared" ref="BL11:BL50" si="0">Q11</f>
        <v>0</v>
      </c>
      <c r="BM11" s="183">
        <f t="shared" ref="BM11:BM50" si="1">X11</f>
        <v>0</v>
      </c>
      <c r="BN11" s="183">
        <f t="shared" ref="BN11:BN50" si="2">AH11</f>
        <v>0</v>
      </c>
    </row>
    <row r="12" spans="1:66">
      <c r="A12" s="112" t="s">
        <v>321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4"/>
      <c r="Q12" s="308">
        <v>310</v>
      </c>
      <c r="R12" s="309"/>
      <c r="S12" s="310"/>
      <c r="T12" s="142"/>
      <c r="U12" s="143"/>
      <c r="V12" s="143"/>
      <c r="W12" s="144"/>
      <c r="X12" s="293">
        <f>SUM(X13:AG22)</f>
        <v>4522830062.2040005</v>
      </c>
      <c r="Y12" s="294"/>
      <c r="Z12" s="294"/>
      <c r="AA12" s="294"/>
      <c r="AB12" s="294"/>
      <c r="AC12" s="294"/>
      <c r="AD12" s="294"/>
      <c r="AE12" s="294"/>
      <c r="AF12" s="294"/>
      <c r="AG12" s="295"/>
      <c r="AH12" s="293">
        <f>SUM(AH13:AQ22)</f>
        <v>6957254780.2510004</v>
      </c>
      <c r="AI12" s="294"/>
      <c r="AJ12" s="294"/>
      <c r="AK12" s="294"/>
      <c r="AL12" s="294"/>
      <c r="AM12" s="294"/>
      <c r="AN12" s="294"/>
      <c r="AO12" s="294"/>
      <c r="AP12" s="294"/>
      <c r="AQ12" s="295"/>
      <c r="AR12" s="293">
        <f>SUM(AR13:BA22)</f>
        <v>2907917795.4590001</v>
      </c>
      <c r="AS12" s="294"/>
      <c r="AT12" s="294"/>
      <c r="AU12" s="294"/>
      <c r="AV12" s="294"/>
      <c r="AW12" s="294"/>
      <c r="AX12" s="294"/>
      <c r="AY12" s="294"/>
      <c r="AZ12" s="294"/>
      <c r="BA12" s="295"/>
      <c r="BB12" s="293">
        <f>SUM(BB13:BK22)</f>
        <v>4878821565.507</v>
      </c>
      <c r="BC12" s="294"/>
      <c r="BD12" s="294"/>
      <c r="BE12" s="294"/>
      <c r="BF12" s="294"/>
      <c r="BG12" s="294"/>
      <c r="BH12" s="294"/>
      <c r="BI12" s="294"/>
      <c r="BJ12" s="294"/>
      <c r="BK12" s="295"/>
      <c r="BL12" s="108">
        <f t="shared" si="0"/>
        <v>310</v>
      </c>
      <c r="BM12" s="183">
        <f t="shared" si="1"/>
        <v>4522830062.2040005</v>
      </c>
      <c r="BN12" s="183">
        <f t="shared" si="2"/>
        <v>6957254780.2510004</v>
      </c>
    </row>
    <row r="13" spans="1:66">
      <c r="A13" s="109" t="s">
        <v>322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1"/>
      <c r="Q13" s="296">
        <v>311</v>
      </c>
      <c r="R13" s="297"/>
      <c r="S13" s="298"/>
      <c r="T13" s="314" t="s">
        <v>495</v>
      </c>
      <c r="U13" s="315"/>
      <c r="V13" s="315"/>
      <c r="W13" s="316"/>
      <c r="X13" s="299">
        <v>579222472.32299995</v>
      </c>
      <c r="Y13" s="300"/>
      <c r="Z13" s="300"/>
      <c r="AA13" s="300"/>
      <c r="AB13" s="300"/>
      <c r="AC13" s="300"/>
      <c r="AD13" s="300"/>
      <c r="AE13" s="300"/>
      <c r="AF13" s="300"/>
      <c r="AG13" s="301"/>
      <c r="AH13" s="299">
        <v>550485686.75</v>
      </c>
      <c r="AI13" s="300"/>
      <c r="AJ13" s="300"/>
      <c r="AK13" s="300"/>
      <c r="AL13" s="300"/>
      <c r="AM13" s="300"/>
      <c r="AN13" s="300"/>
      <c r="AO13" s="300"/>
      <c r="AP13" s="300"/>
      <c r="AQ13" s="301"/>
      <c r="AR13" s="299">
        <v>907072306.66400003</v>
      </c>
      <c r="AS13" s="300"/>
      <c r="AT13" s="300"/>
      <c r="AU13" s="300"/>
      <c r="AV13" s="300"/>
      <c r="AW13" s="300"/>
      <c r="AX13" s="300"/>
      <c r="AY13" s="300"/>
      <c r="AZ13" s="300"/>
      <c r="BA13" s="301"/>
      <c r="BB13" s="299">
        <v>2028927617.1040001</v>
      </c>
      <c r="BC13" s="300"/>
      <c r="BD13" s="300"/>
      <c r="BE13" s="300"/>
      <c r="BF13" s="300"/>
      <c r="BG13" s="300"/>
      <c r="BH13" s="300"/>
      <c r="BI13" s="300"/>
      <c r="BJ13" s="300"/>
      <c r="BK13" s="301"/>
      <c r="BL13" s="108">
        <f t="shared" si="0"/>
        <v>311</v>
      </c>
      <c r="BM13" s="183">
        <f t="shared" si="1"/>
        <v>579222472.32299995</v>
      </c>
      <c r="BN13" s="183">
        <f t="shared" si="2"/>
        <v>550485686.75</v>
      </c>
    </row>
    <row r="14" spans="1:66">
      <c r="A14" s="109" t="s">
        <v>323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1"/>
      <c r="Q14" s="296">
        <v>312</v>
      </c>
      <c r="R14" s="297"/>
      <c r="S14" s="298"/>
      <c r="T14" s="109"/>
      <c r="U14" s="110"/>
      <c r="V14" s="110"/>
      <c r="W14" s="111"/>
      <c r="X14" s="299">
        <v>20005227.77</v>
      </c>
      <c r="Y14" s="300"/>
      <c r="Z14" s="300"/>
      <c r="AA14" s="300"/>
      <c r="AB14" s="300"/>
      <c r="AC14" s="300"/>
      <c r="AD14" s="300"/>
      <c r="AE14" s="300"/>
      <c r="AF14" s="300"/>
      <c r="AG14" s="301"/>
      <c r="AH14" s="299">
        <v>23684482.550999999</v>
      </c>
      <c r="AI14" s="300"/>
      <c r="AJ14" s="300"/>
      <c r="AK14" s="300"/>
      <c r="AL14" s="300"/>
      <c r="AM14" s="300"/>
      <c r="AN14" s="300"/>
      <c r="AO14" s="300"/>
      <c r="AP14" s="300"/>
      <c r="AQ14" s="301"/>
      <c r="AR14" s="299">
        <v>7051011.0020000003</v>
      </c>
      <c r="AS14" s="300"/>
      <c r="AT14" s="300"/>
      <c r="AU14" s="300"/>
      <c r="AV14" s="300"/>
      <c r="AW14" s="300"/>
      <c r="AX14" s="300"/>
      <c r="AY14" s="300"/>
      <c r="AZ14" s="300"/>
      <c r="BA14" s="301"/>
      <c r="BB14" s="299">
        <v>5488975.5240000002</v>
      </c>
      <c r="BC14" s="300"/>
      <c r="BD14" s="300"/>
      <c r="BE14" s="300"/>
      <c r="BF14" s="300"/>
      <c r="BG14" s="300"/>
      <c r="BH14" s="300"/>
      <c r="BI14" s="300"/>
      <c r="BJ14" s="300"/>
      <c r="BK14" s="301"/>
      <c r="BL14" s="108">
        <f t="shared" si="0"/>
        <v>312</v>
      </c>
      <c r="BM14" s="183">
        <f t="shared" si="1"/>
        <v>20005227.77</v>
      </c>
      <c r="BN14" s="183">
        <f t="shared" si="2"/>
        <v>23684482.550999999</v>
      </c>
    </row>
    <row r="15" spans="1:66" hidden="1">
      <c r="A15" s="109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1"/>
      <c r="Q15" s="124"/>
      <c r="R15" s="125"/>
      <c r="S15" s="126"/>
      <c r="T15" s="109"/>
      <c r="U15" s="110"/>
      <c r="V15" s="110"/>
      <c r="W15" s="111"/>
      <c r="X15" s="130"/>
      <c r="Y15" s="131"/>
      <c r="Z15" s="131"/>
      <c r="AA15" s="131"/>
      <c r="AB15" s="131"/>
      <c r="AC15" s="131"/>
      <c r="AD15" s="131"/>
      <c r="AE15" s="131"/>
      <c r="AF15" s="131"/>
      <c r="AG15" s="132"/>
      <c r="AH15" s="130"/>
      <c r="AI15" s="131"/>
      <c r="AJ15" s="131"/>
      <c r="AK15" s="131"/>
      <c r="AL15" s="131"/>
      <c r="AM15" s="131"/>
      <c r="AN15" s="131"/>
      <c r="AO15" s="131"/>
      <c r="AP15" s="131"/>
      <c r="AQ15" s="132"/>
      <c r="AR15" s="130"/>
      <c r="AS15" s="131"/>
      <c r="AT15" s="131"/>
      <c r="AU15" s="131"/>
      <c r="AV15" s="131"/>
      <c r="AW15" s="131"/>
      <c r="AX15" s="131"/>
      <c r="AY15" s="131"/>
      <c r="AZ15" s="131"/>
      <c r="BA15" s="132"/>
      <c r="BB15" s="130"/>
      <c r="BC15" s="131"/>
      <c r="BD15" s="131"/>
      <c r="BE15" s="131"/>
      <c r="BF15" s="131"/>
      <c r="BG15" s="131"/>
      <c r="BH15" s="131"/>
      <c r="BI15" s="131"/>
      <c r="BJ15" s="131"/>
      <c r="BK15" s="132"/>
      <c r="BL15" s="108">
        <f t="shared" si="0"/>
        <v>0</v>
      </c>
      <c r="BM15" s="183">
        <f t="shared" si="1"/>
        <v>0</v>
      </c>
      <c r="BN15" s="183">
        <f t="shared" si="2"/>
        <v>0</v>
      </c>
    </row>
    <row r="16" spans="1:66">
      <c r="A16" s="109" t="s">
        <v>324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1"/>
      <c r="Q16" s="296">
        <v>313</v>
      </c>
      <c r="R16" s="297"/>
      <c r="S16" s="298"/>
      <c r="T16" s="314" t="s">
        <v>496</v>
      </c>
      <c r="U16" s="315"/>
      <c r="V16" s="315"/>
      <c r="W16" s="316"/>
      <c r="X16" s="299">
        <v>192927997.87599999</v>
      </c>
      <c r="Y16" s="300"/>
      <c r="Z16" s="300"/>
      <c r="AA16" s="300"/>
      <c r="AB16" s="300"/>
      <c r="AC16" s="300"/>
      <c r="AD16" s="300"/>
      <c r="AE16" s="300"/>
      <c r="AF16" s="300"/>
      <c r="AG16" s="301"/>
      <c r="AH16" s="299">
        <v>826956095.45799994</v>
      </c>
      <c r="AI16" s="300"/>
      <c r="AJ16" s="300"/>
      <c r="AK16" s="300"/>
      <c r="AL16" s="300"/>
      <c r="AM16" s="300"/>
      <c r="AN16" s="300"/>
      <c r="AO16" s="300"/>
      <c r="AP16" s="300"/>
      <c r="AQ16" s="301"/>
      <c r="AR16" s="299">
        <v>59054583.795999996</v>
      </c>
      <c r="AS16" s="300"/>
      <c r="AT16" s="300"/>
      <c r="AU16" s="300"/>
      <c r="AV16" s="300"/>
      <c r="AW16" s="300"/>
      <c r="AX16" s="300"/>
      <c r="AY16" s="300"/>
      <c r="AZ16" s="300"/>
      <c r="BA16" s="301"/>
      <c r="BB16" s="299">
        <v>367561528.89399999</v>
      </c>
      <c r="BC16" s="300"/>
      <c r="BD16" s="300"/>
      <c r="BE16" s="300"/>
      <c r="BF16" s="300"/>
      <c r="BG16" s="300"/>
      <c r="BH16" s="300"/>
      <c r="BI16" s="300"/>
      <c r="BJ16" s="300"/>
      <c r="BK16" s="301"/>
      <c r="BL16" s="108">
        <f t="shared" si="0"/>
        <v>313</v>
      </c>
      <c r="BM16" s="183">
        <f t="shared" si="1"/>
        <v>192927997.87599999</v>
      </c>
      <c r="BN16" s="183">
        <f t="shared" si="2"/>
        <v>826956095.45799994</v>
      </c>
    </row>
    <row r="17" spans="1:66" hidden="1">
      <c r="A17" s="109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1"/>
      <c r="Q17" s="124"/>
      <c r="R17" s="125"/>
      <c r="S17" s="126"/>
      <c r="T17" s="109"/>
      <c r="U17" s="110"/>
      <c r="V17" s="110"/>
      <c r="W17" s="111"/>
      <c r="X17" s="130"/>
      <c r="Y17" s="131"/>
      <c r="Z17" s="131"/>
      <c r="AA17" s="131"/>
      <c r="AB17" s="131"/>
      <c r="AC17" s="131"/>
      <c r="AD17" s="131"/>
      <c r="AE17" s="131"/>
      <c r="AF17" s="131"/>
      <c r="AG17" s="132"/>
      <c r="AH17" s="130"/>
      <c r="AI17" s="131"/>
      <c r="AJ17" s="131"/>
      <c r="AK17" s="131"/>
      <c r="AL17" s="131"/>
      <c r="AM17" s="131"/>
      <c r="AN17" s="131"/>
      <c r="AO17" s="131"/>
      <c r="AP17" s="131"/>
      <c r="AQ17" s="132"/>
      <c r="AR17" s="130"/>
      <c r="AS17" s="131"/>
      <c r="AT17" s="131"/>
      <c r="AU17" s="131"/>
      <c r="AV17" s="131"/>
      <c r="AW17" s="131"/>
      <c r="AX17" s="131"/>
      <c r="AY17" s="131"/>
      <c r="AZ17" s="131"/>
      <c r="BA17" s="132"/>
      <c r="BB17" s="130"/>
      <c r="BC17" s="131"/>
      <c r="BD17" s="131"/>
      <c r="BE17" s="131"/>
      <c r="BF17" s="131"/>
      <c r="BG17" s="131"/>
      <c r="BH17" s="131"/>
      <c r="BI17" s="131"/>
      <c r="BJ17" s="131"/>
      <c r="BK17" s="132"/>
      <c r="BL17" s="108">
        <f t="shared" si="0"/>
        <v>0</v>
      </c>
      <c r="BM17" s="183">
        <f t="shared" si="1"/>
        <v>0</v>
      </c>
      <c r="BN17" s="183">
        <f t="shared" si="2"/>
        <v>0</v>
      </c>
    </row>
    <row r="18" spans="1:66">
      <c r="A18" s="109" t="s">
        <v>325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1"/>
      <c r="Q18" s="296">
        <v>314</v>
      </c>
      <c r="R18" s="297"/>
      <c r="S18" s="298"/>
      <c r="T18" s="145"/>
      <c r="U18" s="146"/>
      <c r="V18" s="146"/>
      <c r="W18" s="147"/>
      <c r="X18" s="299">
        <v>54171896.718000002</v>
      </c>
      <c r="Y18" s="300"/>
      <c r="Z18" s="300"/>
      <c r="AA18" s="300"/>
      <c r="AB18" s="300"/>
      <c r="AC18" s="300"/>
      <c r="AD18" s="300"/>
      <c r="AE18" s="300"/>
      <c r="AF18" s="300"/>
      <c r="AG18" s="301"/>
      <c r="AH18" s="299">
        <f>252648.884-1</f>
        <v>252647.88399999999</v>
      </c>
      <c r="AI18" s="300"/>
      <c r="AJ18" s="300"/>
      <c r="AK18" s="300"/>
      <c r="AL18" s="300"/>
      <c r="AM18" s="300"/>
      <c r="AN18" s="300"/>
      <c r="AO18" s="300"/>
      <c r="AP18" s="300"/>
      <c r="AQ18" s="301"/>
      <c r="AR18" s="299">
        <v>22952639.989999998</v>
      </c>
      <c r="AS18" s="300"/>
      <c r="AT18" s="300"/>
      <c r="AU18" s="300"/>
      <c r="AV18" s="300"/>
      <c r="AW18" s="300"/>
      <c r="AX18" s="300"/>
      <c r="AY18" s="300"/>
      <c r="AZ18" s="300"/>
      <c r="BA18" s="301"/>
      <c r="BB18" s="299">
        <f>13692.535+1</f>
        <v>13693.535</v>
      </c>
      <c r="BC18" s="300"/>
      <c r="BD18" s="300"/>
      <c r="BE18" s="300"/>
      <c r="BF18" s="300"/>
      <c r="BG18" s="300"/>
      <c r="BH18" s="300"/>
      <c r="BI18" s="300"/>
      <c r="BJ18" s="300"/>
      <c r="BK18" s="301"/>
      <c r="BL18" s="108">
        <f t="shared" si="0"/>
        <v>314</v>
      </c>
      <c r="BM18" s="183">
        <f t="shared" si="1"/>
        <v>54171896.718000002</v>
      </c>
      <c r="BN18" s="183">
        <f t="shared" si="2"/>
        <v>252647.88399999999</v>
      </c>
    </row>
    <row r="19" spans="1:66">
      <c r="A19" s="109" t="s">
        <v>326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1"/>
      <c r="Q19" s="296">
        <v>315</v>
      </c>
      <c r="R19" s="297"/>
      <c r="S19" s="298"/>
      <c r="T19" s="314" t="s">
        <v>497</v>
      </c>
      <c r="U19" s="315"/>
      <c r="V19" s="315"/>
      <c r="W19" s="316"/>
      <c r="X19" s="299">
        <v>882255009.50899994</v>
      </c>
      <c r="Y19" s="300"/>
      <c r="Z19" s="300"/>
      <c r="AA19" s="300"/>
      <c r="AB19" s="300"/>
      <c r="AC19" s="300"/>
      <c r="AD19" s="300"/>
      <c r="AE19" s="300"/>
      <c r="AF19" s="300"/>
      <c r="AG19" s="301"/>
      <c r="AH19" s="299">
        <v>895243472.26600003</v>
      </c>
      <c r="AI19" s="300"/>
      <c r="AJ19" s="300"/>
      <c r="AK19" s="300"/>
      <c r="AL19" s="300"/>
      <c r="AM19" s="300"/>
      <c r="AN19" s="300"/>
      <c r="AO19" s="300"/>
      <c r="AP19" s="300"/>
      <c r="AQ19" s="301"/>
      <c r="AR19" s="299">
        <v>210035175.35299999</v>
      </c>
      <c r="AS19" s="300"/>
      <c r="AT19" s="300"/>
      <c r="AU19" s="300"/>
      <c r="AV19" s="300"/>
      <c r="AW19" s="300"/>
      <c r="AX19" s="300"/>
      <c r="AY19" s="300"/>
      <c r="AZ19" s="300"/>
      <c r="BA19" s="301"/>
      <c r="BB19" s="299">
        <v>223087393.95199999</v>
      </c>
      <c r="BC19" s="300"/>
      <c r="BD19" s="300"/>
      <c r="BE19" s="300"/>
      <c r="BF19" s="300"/>
      <c r="BG19" s="300"/>
      <c r="BH19" s="300"/>
      <c r="BI19" s="300"/>
      <c r="BJ19" s="300"/>
      <c r="BK19" s="301"/>
      <c r="BL19" s="108">
        <f t="shared" si="0"/>
        <v>315</v>
      </c>
      <c r="BM19" s="183">
        <f t="shared" si="1"/>
        <v>882255009.50899994</v>
      </c>
      <c r="BN19" s="183">
        <f t="shared" si="2"/>
        <v>895243472.26600003</v>
      </c>
    </row>
    <row r="20" spans="1:66">
      <c r="A20" s="109" t="s">
        <v>327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1"/>
      <c r="Q20" s="296">
        <v>319</v>
      </c>
      <c r="R20" s="297"/>
      <c r="S20" s="298"/>
      <c r="T20" s="314" t="s">
        <v>498</v>
      </c>
      <c r="U20" s="315"/>
      <c r="V20" s="315"/>
      <c r="W20" s="316"/>
      <c r="X20" s="299">
        <v>35812019.589000002</v>
      </c>
      <c r="Y20" s="300"/>
      <c r="Z20" s="300"/>
      <c r="AA20" s="300"/>
      <c r="AB20" s="300"/>
      <c r="AC20" s="300"/>
      <c r="AD20" s="300"/>
      <c r="AE20" s="300"/>
      <c r="AF20" s="300"/>
      <c r="AG20" s="301"/>
      <c r="AH20" s="299">
        <v>249586245.77500001</v>
      </c>
      <c r="AI20" s="300"/>
      <c r="AJ20" s="300"/>
      <c r="AK20" s="300"/>
      <c r="AL20" s="300"/>
      <c r="AM20" s="300"/>
      <c r="AN20" s="300"/>
      <c r="AO20" s="300"/>
      <c r="AP20" s="300"/>
      <c r="AQ20" s="301"/>
      <c r="AR20" s="299">
        <v>27843920.364</v>
      </c>
      <c r="AS20" s="300"/>
      <c r="AT20" s="300"/>
      <c r="AU20" s="300"/>
      <c r="AV20" s="300"/>
      <c r="AW20" s="300"/>
      <c r="AX20" s="300"/>
      <c r="AY20" s="300"/>
      <c r="AZ20" s="300"/>
      <c r="BA20" s="301"/>
      <c r="BB20" s="299">
        <v>6230748.2259999998</v>
      </c>
      <c r="BC20" s="300"/>
      <c r="BD20" s="300"/>
      <c r="BE20" s="300"/>
      <c r="BF20" s="300"/>
      <c r="BG20" s="300"/>
      <c r="BH20" s="300"/>
      <c r="BI20" s="300"/>
      <c r="BJ20" s="300"/>
      <c r="BK20" s="301"/>
      <c r="BL20" s="108">
        <f t="shared" si="0"/>
        <v>319</v>
      </c>
      <c r="BM20" s="183">
        <f t="shared" si="1"/>
        <v>35812019.589000002</v>
      </c>
      <c r="BN20" s="183">
        <f t="shared" si="2"/>
        <v>249586245.77500001</v>
      </c>
    </row>
    <row r="21" spans="1:66">
      <c r="A21" s="109" t="s">
        <v>328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1"/>
      <c r="Q21" s="296">
        <v>320</v>
      </c>
      <c r="R21" s="297"/>
      <c r="S21" s="298"/>
      <c r="X21" s="299">
        <v>2735725111.6799998</v>
      </c>
      <c r="Y21" s="300"/>
      <c r="Z21" s="300"/>
      <c r="AA21" s="300"/>
      <c r="AB21" s="300"/>
      <c r="AC21" s="300"/>
      <c r="AD21" s="300"/>
      <c r="AE21" s="300"/>
      <c r="AF21" s="300"/>
      <c r="AG21" s="301"/>
      <c r="AH21" s="299">
        <v>4386028263.0710001</v>
      </c>
      <c r="AI21" s="300"/>
      <c r="AJ21" s="300"/>
      <c r="AK21" s="300"/>
      <c r="AL21" s="300"/>
      <c r="AM21" s="300"/>
      <c r="AN21" s="300"/>
      <c r="AO21" s="300"/>
      <c r="AP21" s="300"/>
      <c r="AQ21" s="301"/>
      <c r="AR21" s="299">
        <v>1673908158.29</v>
      </c>
      <c r="AS21" s="300"/>
      <c r="AT21" s="300"/>
      <c r="AU21" s="300"/>
      <c r="AV21" s="300"/>
      <c r="AW21" s="300"/>
      <c r="AX21" s="300"/>
      <c r="AY21" s="300"/>
      <c r="AZ21" s="300"/>
      <c r="BA21" s="301"/>
      <c r="BB21" s="299">
        <v>2247511608.2719998</v>
      </c>
      <c r="BC21" s="300"/>
      <c r="BD21" s="300"/>
      <c r="BE21" s="300"/>
      <c r="BF21" s="300"/>
      <c r="BG21" s="300"/>
      <c r="BH21" s="300"/>
      <c r="BI21" s="300"/>
      <c r="BJ21" s="300"/>
      <c r="BK21" s="301"/>
      <c r="BL21" s="108">
        <f t="shared" si="0"/>
        <v>320</v>
      </c>
      <c r="BM21" s="183">
        <f t="shared" si="1"/>
        <v>2735725111.6799998</v>
      </c>
      <c r="BN21" s="183">
        <f t="shared" si="2"/>
        <v>4386028263.0710001</v>
      </c>
    </row>
    <row r="22" spans="1:66">
      <c r="A22" s="109" t="s">
        <v>329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1"/>
      <c r="Q22" s="296">
        <v>322</v>
      </c>
      <c r="R22" s="297"/>
      <c r="S22" s="298"/>
      <c r="T22" s="109"/>
      <c r="U22" s="110"/>
      <c r="V22" s="110"/>
      <c r="W22" s="111"/>
      <c r="X22" s="299">
        <v>22710326.739</v>
      </c>
      <c r="Y22" s="300"/>
      <c r="Z22" s="300"/>
      <c r="AA22" s="300"/>
      <c r="AB22" s="300"/>
      <c r="AC22" s="300"/>
      <c r="AD22" s="300"/>
      <c r="AE22" s="300"/>
      <c r="AF22" s="300"/>
      <c r="AG22" s="301"/>
      <c r="AH22" s="299">
        <v>25017886.495999999</v>
      </c>
      <c r="AI22" s="300"/>
      <c r="AJ22" s="300"/>
      <c r="AK22" s="300"/>
      <c r="AL22" s="300"/>
      <c r="AM22" s="300"/>
      <c r="AN22" s="300"/>
      <c r="AO22" s="300"/>
      <c r="AP22" s="300"/>
      <c r="AQ22" s="301"/>
      <c r="AR22" s="299">
        <v>0</v>
      </c>
      <c r="AS22" s="300"/>
      <c r="AT22" s="300"/>
      <c r="AU22" s="300"/>
      <c r="AV22" s="300"/>
      <c r="AW22" s="300"/>
      <c r="AX22" s="300"/>
      <c r="AY22" s="300"/>
      <c r="AZ22" s="300"/>
      <c r="BA22" s="301"/>
      <c r="BB22" s="299">
        <v>0</v>
      </c>
      <c r="BC22" s="300"/>
      <c r="BD22" s="300"/>
      <c r="BE22" s="300"/>
      <c r="BF22" s="300"/>
      <c r="BG22" s="300"/>
      <c r="BH22" s="300"/>
      <c r="BI22" s="300"/>
      <c r="BJ22" s="300"/>
      <c r="BK22" s="301"/>
      <c r="BL22" s="108">
        <f t="shared" si="0"/>
        <v>322</v>
      </c>
      <c r="BM22" s="183">
        <f t="shared" si="1"/>
        <v>22710326.739</v>
      </c>
      <c r="BN22" s="183">
        <f t="shared" si="2"/>
        <v>25017886.495999999</v>
      </c>
    </row>
    <row r="23" spans="1:66">
      <c r="A23" s="109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1"/>
      <c r="Q23" s="109"/>
      <c r="R23" s="110"/>
      <c r="S23" s="111"/>
      <c r="T23" s="109"/>
      <c r="U23" s="110"/>
      <c r="V23" s="110"/>
      <c r="W23" s="111"/>
      <c r="X23" s="109"/>
      <c r="Y23" s="110"/>
      <c r="Z23" s="110"/>
      <c r="AA23" s="110"/>
      <c r="AB23" s="110"/>
      <c r="AC23" s="110"/>
      <c r="AD23" s="110"/>
      <c r="AE23" s="110"/>
      <c r="AF23" s="110"/>
      <c r="AG23" s="111"/>
      <c r="AH23" s="109"/>
      <c r="AI23" s="110"/>
      <c r="AJ23" s="110"/>
      <c r="AK23" s="110"/>
      <c r="AL23" s="110"/>
      <c r="AM23" s="110"/>
      <c r="AN23" s="110"/>
      <c r="AO23" s="110"/>
      <c r="AP23" s="110"/>
      <c r="AQ23" s="111"/>
      <c r="AR23" s="109"/>
      <c r="AS23" s="110"/>
      <c r="AT23" s="110"/>
      <c r="AU23" s="110"/>
      <c r="AV23" s="110"/>
      <c r="AW23" s="110"/>
      <c r="AX23" s="110"/>
      <c r="AY23" s="110"/>
      <c r="AZ23" s="110"/>
      <c r="BA23" s="111"/>
      <c r="BB23" s="109"/>
      <c r="BC23" s="110"/>
      <c r="BD23" s="110"/>
      <c r="BE23" s="110"/>
      <c r="BF23" s="110"/>
      <c r="BG23" s="110"/>
      <c r="BH23" s="110"/>
      <c r="BI23" s="110"/>
      <c r="BJ23" s="110"/>
      <c r="BK23" s="111"/>
      <c r="BL23" s="108">
        <f t="shared" si="0"/>
        <v>0</v>
      </c>
      <c r="BM23" s="183">
        <f t="shared" si="1"/>
        <v>0</v>
      </c>
      <c r="BN23" s="183">
        <f t="shared" si="2"/>
        <v>0</v>
      </c>
    </row>
    <row r="24" spans="1:66" s="108" customFormat="1">
      <c r="A24" s="112" t="s">
        <v>330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4"/>
      <c r="Q24" s="308">
        <v>330</v>
      </c>
      <c r="R24" s="309"/>
      <c r="S24" s="310"/>
      <c r="T24" s="142"/>
      <c r="U24" s="143"/>
      <c r="V24" s="143"/>
      <c r="W24" s="144"/>
      <c r="X24" s="293">
        <f>SUM(X25:AG28)</f>
        <v>4127636152.8099999</v>
      </c>
      <c r="Y24" s="294"/>
      <c r="Z24" s="294"/>
      <c r="AA24" s="294"/>
      <c r="AB24" s="294"/>
      <c r="AC24" s="294"/>
      <c r="AD24" s="294"/>
      <c r="AE24" s="294"/>
      <c r="AF24" s="294"/>
      <c r="AG24" s="295"/>
      <c r="AH24" s="293">
        <f>SUM(AH25:AQ28)</f>
        <v>4107613774.2620001</v>
      </c>
      <c r="AI24" s="294"/>
      <c r="AJ24" s="294"/>
      <c r="AK24" s="294"/>
      <c r="AL24" s="294"/>
      <c r="AM24" s="294"/>
      <c r="AN24" s="294"/>
      <c r="AO24" s="294"/>
      <c r="AP24" s="294"/>
      <c r="AQ24" s="295"/>
      <c r="AR24" s="293">
        <f>SUM(AR25:BA28)</f>
        <v>3094492251.039</v>
      </c>
      <c r="AS24" s="294"/>
      <c r="AT24" s="294"/>
      <c r="AU24" s="294"/>
      <c r="AV24" s="294"/>
      <c r="AW24" s="294"/>
      <c r="AX24" s="294"/>
      <c r="AY24" s="294"/>
      <c r="AZ24" s="294"/>
      <c r="BA24" s="295"/>
      <c r="BB24" s="293">
        <f>SUM(BB25:BK28)</f>
        <v>3009444113</v>
      </c>
      <c r="BC24" s="294"/>
      <c r="BD24" s="294"/>
      <c r="BE24" s="294"/>
      <c r="BF24" s="294"/>
      <c r="BG24" s="294"/>
      <c r="BH24" s="294"/>
      <c r="BI24" s="294"/>
      <c r="BJ24" s="294"/>
      <c r="BK24" s="295"/>
      <c r="BL24" s="108">
        <f t="shared" si="0"/>
        <v>330</v>
      </c>
      <c r="BM24" s="183">
        <f t="shared" si="1"/>
        <v>4127636152.8099999</v>
      </c>
      <c r="BN24" s="183">
        <f t="shared" si="2"/>
        <v>4107613774.2620001</v>
      </c>
    </row>
    <row r="25" spans="1:66" ht="15.7" customHeight="1">
      <c r="A25" s="109" t="s">
        <v>331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1"/>
      <c r="Q25" s="296">
        <v>337</v>
      </c>
      <c r="R25" s="297"/>
      <c r="S25" s="298"/>
      <c r="T25" s="314" t="s">
        <v>499</v>
      </c>
      <c r="U25" s="315"/>
      <c r="V25" s="315"/>
      <c r="W25" s="316"/>
      <c r="X25" s="299">
        <v>27634517.978999998</v>
      </c>
      <c r="Y25" s="300"/>
      <c r="Z25" s="300"/>
      <c r="AA25" s="300"/>
      <c r="AB25" s="300"/>
      <c r="AC25" s="300"/>
      <c r="AD25" s="300"/>
      <c r="AE25" s="300"/>
      <c r="AF25" s="300"/>
      <c r="AG25" s="301"/>
      <c r="AH25" s="299">
        <v>24297317.941</v>
      </c>
      <c r="AI25" s="300"/>
      <c r="AJ25" s="300"/>
      <c r="AK25" s="300"/>
      <c r="AL25" s="300"/>
      <c r="AM25" s="300"/>
      <c r="AN25" s="300"/>
      <c r="AO25" s="300"/>
      <c r="AP25" s="300"/>
      <c r="AQ25" s="301"/>
      <c r="AR25" s="299">
        <v>220180179.50600001</v>
      </c>
      <c r="AS25" s="300"/>
      <c r="AT25" s="300"/>
      <c r="AU25" s="300"/>
      <c r="AV25" s="300"/>
      <c r="AW25" s="300"/>
      <c r="AX25" s="300"/>
      <c r="AY25" s="300"/>
      <c r="AZ25" s="300"/>
      <c r="BA25" s="301"/>
      <c r="BB25" s="299">
        <v>135132041</v>
      </c>
      <c r="BC25" s="300"/>
      <c r="BD25" s="300"/>
      <c r="BE25" s="300"/>
      <c r="BF25" s="300"/>
      <c r="BG25" s="300"/>
      <c r="BH25" s="300"/>
      <c r="BI25" s="300"/>
      <c r="BJ25" s="300"/>
      <c r="BK25" s="301"/>
      <c r="BL25" s="108">
        <f t="shared" si="0"/>
        <v>337</v>
      </c>
      <c r="BM25" s="183">
        <f t="shared" si="1"/>
        <v>27634517.978999998</v>
      </c>
      <c r="BN25" s="183">
        <f t="shared" si="2"/>
        <v>24297317.941</v>
      </c>
    </row>
    <row r="26" spans="1:66">
      <c r="A26" s="109" t="s">
        <v>332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1"/>
      <c r="Q26" s="296">
        <v>338</v>
      </c>
      <c r="R26" s="297"/>
      <c r="S26" s="298"/>
      <c r="T26" s="314" t="s">
        <v>500</v>
      </c>
      <c r="U26" s="315"/>
      <c r="V26" s="315"/>
      <c r="W26" s="316"/>
      <c r="X26" s="299">
        <v>3907694492.8119998</v>
      </c>
      <c r="Y26" s="300"/>
      <c r="Z26" s="300"/>
      <c r="AA26" s="300"/>
      <c r="AB26" s="300"/>
      <c r="AC26" s="300"/>
      <c r="AD26" s="300"/>
      <c r="AE26" s="300"/>
      <c r="AF26" s="300"/>
      <c r="AG26" s="301"/>
      <c r="AH26" s="299">
        <v>3884741532.493</v>
      </c>
      <c r="AI26" s="300"/>
      <c r="AJ26" s="300"/>
      <c r="AK26" s="300"/>
      <c r="AL26" s="300"/>
      <c r="AM26" s="300"/>
      <c r="AN26" s="300"/>
      <c r="AO26" s="300"/>
      <c r="AP26" s="300"/>
      <c r="AQ26" s="301"/>
      <c r="AR26" s="299">
        <v>2874312071.533</v>
      </c>
      <c r="AS26" s="300"/>
      <c r="AT26" s="300"/>
      <c r="AU26" s="300"/>
      <c r="AV26" s="300"/>
      <c r="AW26" s="300"/>
      <c r="AX26" s="300"/>
      <c r="AY26" s="300"/>
      <c r="AZ26" s="300"/>
      <c r="BA26" s="301"/>
      <c r="BB26" s="299">
        <v>2874312072</v>
      </c>
      <c r="BC26" s="300"/>
      <c r="BD26" s="300"/>
      <c r="BE26" s="300"/>
      <c r="BF26" s="300"/>
      <c r="BG26" s="300"/>
      <c r="BH26" s="300"/>
      <c r="BI26" s="300"/>
      <c r="BJ26" s="300"/>
      <c r="BK26" s="301"/>
      <c r="BL26" s="108">
        <f t="shared" si="0"/>
        <v>338</v>
      </c>
      <c r="BM26" s="183">
        <f t="shared" si="1"/>
        <v>3907694492.8119998</v>
      </c>
      <c r="BN26" s="183">
        <f t="shared" si="2"/>
        <v>3884741532.493</v>
      </c>
    </row>
    <row r="27" spans="1:66">
      <c r="A27" s="109" t="s">
        <v>333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1"/>
      <c r="Q27" s="296">
        <v>341</v>
      </c>
      <c r="R27" s="297"/>
      <c r="S27" s="298"/>
      <c r="T27" s="109"/>
      <c r="U27" s="110"/>
      <c r="V27" s="110"/>
      <c r="W27" s="111"/>
      <c r="X27" s="299">
        <v>189618007.64399999</v>
      </c>
      <c r="Y27" s="300"/>
      <c r="Z27" s="300"/>
      <c r="AA27" s="300"/>
      <c r="AB27" s="300"/>
      <c r="AC27" s="300"/>
      <c r="AD27" s="300"/>
      <c r="AE27" s="300"/>
      <c r="AF27" s="300"/>
      <c r="AG27" s="301"/>
      <c r="AH27" s="299">
        <v>195885789.45300001</v>
      </c>
      <c r="AI27" s="300"/>
      <c r="AJ27" s="300"/>
      <c r="AK27" s="300"/>
      <c r="AL27" s="300"/>
      <c r="AM27" s="300"/>
      <c r="AN27" s="300"/>
      <c r="AO27" s="300"/>
      <c r="AP27" s="300"/>
      <c r="AQ27" s="301"/>
      <c r="AR27" s="299">
        <v>0</v>
      </c>
      <c r="AS27" s="300"/>
      <c r="AT27" s="300"/>
      <c r="AU27" s="300"/>
      <c r="AV27" s="300"/>
      <c r="AW27" s="300"/>
      <c r="AX27" s="300"/>
      <c r="AY27" s="300"/>
      <c r="AZ27" s="300"/>
      <c r="BA27" s="301"/>
      <c r="BB27" s="299">
        <v>0</v>
      </c>
      <c r="BC27" s="300"/>
      <c r="BD27" s="300"/>
      <c r="BE27" s="300"/>
      <c r="BF27" s="300"/>
      <c r="BG27" s="300"/>
      <c r="BH27" s="300"/>
      <c r="BI27" s="300"/>
      <c r="BJ27" s="300"/>
      <c r="BK27" s="301"/>
      <c r="BL27" s="108">
        <f t="shared" si="0"/>
        <v>341</v>
      </c>
      <c r="BM27" s="183">
        <f t="shared" si="1"/>
        <v>189618007.64399999</v>
      </c>
      <c r="BN27" s="183">
        <f t="shared" si="2"/>
        <v>195885789.45300001</v>
      </c>
    </row>
    <row r="28" spans="1:66">
      <c r="A28" s="109" t="s">
        <v>334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1"/>
      <c r="Q28" s="296">
        <v>342</v>
      </c>
      <c r="R28" s="297"/>
      <c r="S28" s="298"/>
      <c r="T28" s="109"/>
      <c r="U28" s="110"/>
      <c r="V28" s="110"/>
      <c r="W28" s="111"/>
      <c r="X28" s="299">
        <v>2689134.375</v>
      </c>
      <c r="Y28" s="300"/>
      <c r="Z28" s="300"/>
      <c r="AA28" s="300"/>
      <c r="AB28" s="300"/>
      <c r="AC28" s="300"/>
      <c r="AD28" s="300"/>
      <c r="AE28" s="300"/>
      <c r="AF28" s="300"/>
      <c r="AG28" s="301"/>
      <c r="AH28" s="299">
        <v>2689134.375</v>
      </c>
      <c r="AI28" s="300"/>
      <c r="AJ28" s="300"/>
      <c r="AK28" s="300"/>
      <c r="AL28" s="300"/>
      <c r="AM28" s="300"/>
      <c r="AN28" s="300"/>
      <c r="AO28" s="300"/>
      <c r="AP28" s="300"/>
      <c r="AQ28" s="301"/>
      <c r="AR28" s="299">
        <v>0</v>
      </c>
      <c r="AS28" s="300"/>
      <c r="AT28" s="300"/>
      <c r="AU28" s="300"/>
      <c r="AV28" s="300"/>
      <c r="AW28" s="300"/>
      <c r="AX28" s="300"/>
      <c r="AY28" s="300"/>
      <c r="AZ28" s="300"/>
      <c r="BA28" s="301"/>
      <c r="BB28" s="299">
        <v>0</v>
      </c>
      <c r="BC28" s="300"/>
      <c r="BD28" s="300"/>
      <c r="BE28" s="300"/>
      <c r="BF28" s="300"/>
      <c r="BG28" s="300"/>
      <c r="BH28" s="300"/>
      <c r="BI28" s="300"/>
      <c r="BJ28" s="300"/>
      <c r="BK28" s="301"/>
      <c r="BL28" s="108">
        <f t="shared" si="0"/>
        <v>342</v>
      </c>
      <c r="BM28" s="183">
        <f t="shared" si="1"/>
        <v>2689134.375</v>
      </c>
      <c r="BN28" s="183">
        <f t="shared" si="2"/>
        <v>2689134.375</v>
      </c>
    </row>
    <row r="29" spans="1:66">
      <c r="A29" s="109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1"/>
      <c r="Q29" s="109"/>
      <c r="R29" s="110"/>
      <c r="S29" s="111"/>
      <c r="T29" s="109"/>
      <c r="U29" s="110"/>
      <c r="V29" s="110"/>
      <c r="W29" s="111"/>
      <c r="X29" s="109"/>
      <c r="Y29" s="110"/>
      <c r="Z29" s="110"/>
      <c r="AA29" s="110"/>
      <c r="AB29" s="110"/>
      <c r="AC29" s="110"/>
      <c r="AD29" s="110"/>
      <c r="AE29" s="110"/>
      <c r="AF29" s="110"/>
      <c r="AG29" s="111"/>
      <c r="AH29" s="109"/>
      <c r="AI29" s="110"/>
      <c r="AJ29" s="110"/>
      <c r="AK29" s="110"/>
      <c r="AL29" s="110"/>
      <c r="AM29" s="110"/>
      <c r="AN29" s="110"/>
      <c r="AO29" s="110"/>
      <c r="AP29" s="110"/>
      <c r="AQ29" s="111"/>
      <c r="AR29" s="109"/>
      <c r="AS29" s="110"/>
      <c r="AT29" s="110"/>
      <c r="AU29" s="110"/>
      <c r="AV29" s="110"/>
      <c r="AW29" s="110"/>
      <c r="AX29" s="110"/>
      <c r="AY29" s="110"/>
      <c r="AZ29" s="110"/>
      <c r="BA29" s="111"/>
      <c r="BB29" s="109"/>
      <c r="BC29" s="110"/>
      <c r="BD29" s="110"/>
      <c r="BE29" s="110"/>
      <c r="BF29" s="110"/>
      <c r="BG29" s="110"/>
      <c r="BH29" s="110"/>
      <c r="BI29" s="110"/>
      <c r="BJ29" s="110"/>
      <c r="BK29" s="111"/>
      <c r="BL29" s="108">
        <f t="shared" si="0"/>
        <v>0</v>
      </c>
      <c r="BM29" s="183">
        <f t="shared" si="1"/>
        <v>0</v>
      </c>
      <c r="BN29" s="183">
        <f t="shared" si="2"/>
        <v>0</v>
      </c>
    </row>
    <row r="30" spans="1:66">
      <c r="A30" s="149" t="s">
        <v>335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1"/>
      <c r="Q30" s="311">
        <v>400</v>
      </c>
      <c r="R30" s="312"/>
      <c r="S30" s="313"/>
      <c r="T30" s="112"/>
      <c r="U30" s="113"/>
      <c r="V30" s="113"/>
      <c r="W30" s="113"/>
      <c r="X30" s="293">
        <f>X32</f>
        <v>13416386964.730997</v>
      </c>
      <c r="Y30" s="294"/>
      <c r="Z30" s="294"/>
      <c r="AA30" s="294"/>
      <c r="AB30" s="294"/>
      <c r="AC30" s="294"/>
      <c r="AD30" s="294"/>
      <c r="AE30" s="294"/>
      <c r="AF30" s="294"/>
      <c r="AG30" s="295"/>
      <c r="AH30" s="293">
        <f>AH32</f>
        <v>12891735201.383999</v>
      </c>
      <c r="AI30" s="294"/>
      <c r="AJ30" s="294"/>
      <c r="AK30" s="294"/>
      <c r="AL30" s="294"/>
      <c r="AM30" s="294"/>
      <c r="AN30" s="294"/>
      <c r="AO30" s="294"/>
      <c r="AP30" s="294"/>
      <c r="AQ30" s="295"/>
      <c r="AR30" s="293">
        <f>AR32</f>
        <v>11670422641.563999</v>
      </c>
      <c r="AS30" s="294"/>
      <c r="AT30" s="294"/>
      <c r="AU30" s="294"/>
      <c r="AV30" s="294"/>
      <c r="AW30" s="294"/>
      <c r="AX30" s="294"/>
      <c r="AY30" s="294"/>
      <c r="AZ30" s="294"/>
      <c r="BA30" s="295"/>
      <c r="BB30" s="293">
        <f>BB32</f>
        <v>11501628055.594</v>
      </c>
      <c r="BC30" s="294"/>
      <c r="BD30" s="294"/>
      <c r="BE30" s="294"/>
      <c r="BF30" s="294"/>
      <c r="BG30" s="294"/>
      <c r="BH30" s="294"/>
      <c r="BI30" s="294"/>
      <c r="BJ30" s="294"/>
      <c r="BK30" s="295"/>
      <c r="BL30" s="108">
        <f t="shared" si="0"/>
        <v>400</v>
      </c>
      <c r="BM30" s="183">
        <f t="shared" si="1"/>
        <v>13416386964.730997</v>
      </c>
      <c r="BN30" s="183">
        <f t="shared" si="2"/>
        <v>12891735201.383999</v>
      </c>
    </row>
    <row r="31" spans="1:66">
      <c r="A31" s="109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1"/>
      <c r="Q31" s="109"/>
      <c r="R31" s="110"/>
      <c r="S31" s="111"/>
      <c r="T31" s="109"/>
      <c r="U31" s="110"/>
      <c r="V31" s="110"/>
      <c r="W31" s="111"/>
      <c r="X31" s="109"/>
      <c r="Y31" s="110"/>
      <c r="Z31" s="110"/>
      <c r="AA31" s="110"/>
      <c r="AB31" s="110"/>
      <c r="AC31" s="110"/>
      <c r="AD31" s="110"/>
      <c r="AE31" s="110"/>
      <c r="AF31" s="110"/>
      <c r="AG31" s="111"/>
      <c r="AH31" s="109"/>
      <c r="AI31" s="110"/>
      <c r="AJ31" s="110"/>
      <c r="AK31" s="110"/>
      <c r="AL31" s="110"/>
      <c r="AM31" s="110"/>
      <c r="AN31" s="110"/>
      <c r="AO31" s="110"/>
      <c r="AP31" s="110"/>
      <c r="AQ31" s="111"/>
      <c r="AR31" s="109"/>
      <c r="AS31" s="110"/>
      <c r="AT31" s="110"/>
      <c r="AU31" s="110"/>
      <c r="AV31" s="110"/>
      <c r="AW31" s="110"/>
      <c r="AX31" s="110"/>
      <c r="AY31" s="110"/>
      <c r="AZ31" s="110"/>
      <c r="BA31" s="111"/>
      <c r="BB31" s="109"/>
      <c r="BC31" s="110"/>
      <c r="BD31" s="110"/>
      <c r="BE31" s="110"/>
      <c r="BF31" s="110"/>
      <c r="BG31" s="110"/>
      <c r="BH31" s="110"/>
      <c r="BI31" s="110"/>
      <c r="BJ31" s="110"/>
      <c r="BK31" s="111"/>
      <c r="BL31" s="108">
        <f t="shared" si="0"/>
        <v>0</v>
      </c>
      <c r="BM31" s="183">
        <f t="shared" si="1"/>
        <v>0</v>
      </c>
      <c r="BN31" s="183">
        <f t="shared" si="2"/>
        <v>0</v>
      </c>
    </row>
    <row r="32" spans="1:66">
      <c r="A32" s="112" t="s">
        <v>336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4"/>
      <c r="Q32" s="311">
        <v>410</v>
      </c>
      <c r="R32" s="312"/>
      <c r="S32" s="313"/>
      <c r="T32" s="314" t="s">
        <v>501</v>
      </c>
      <c r="U32" s="315"/>
      <c r="V32" s="315"/>
      <c r="W32" s="316"/>
      <c r="X32" s="293">
        <f>X33+SUM(X37:AG41)+X47</f>
        <v>13416386964.730997</v>
      </c>
      <c r="Y32" s="294"/>
      <c r="Z32" s="294"/>
      <c r="AA32" s="294"/>
      <c r="AB32" s="294"/>
      <c r="AC32" s="294"/>
      <c r="AD32" s="294"/>
      <c r="AE32" s="294"/>
      <c r="AF32" s="294"/>
      <c r="AG32" s="295"/>
      <c r="AH32" s="293">
        <f>AH33+SUM(AH37:AQ41)+AH47</f>
        <v>12891735201.383999</v>
      </c>
      <c r="AI32" s="294"/>
      <c r="AJ32" s="294"/>
      <c r="AK32" s="294"/>
      <c r="AL32" s="294"/>
      <c r="AM32" s="294"/>
      <c r="AN32" s="294"/>
      <c r="AO32" s="294"/>
      <c r="AP32" s="294"/>
      <c r="AQ32" s="295"/>
      <c r="AR32" s="293">
        <f>AR33+SUM(AR37:BA41)+AR47</f>
        <v>11670422641.563999</v>
      </c>
      <c r="AS32" s="294"/>
      <c r="AT32" s="294"/>
      <c r="AU32" s="294"/>
      <c r="AV32" s="294"/>
      <c r="AW32" s="294"/>
      <c r="AX32" s="294"/>
      <c r="AY32" s="294"/>
      <c r="AZ32" s="294"/>
      <c r="BA32" s="295"/>
      <c r="BB32" s="293">
        <f>BB33+SUM(BB37:BK41)+BB47</f>
        <v>11501628055.594</v>
      </c>
      <c r="BC32" s="294"/>
      <c r="BD32" s="294"/>
      <c r="BE32" s="294"/>
      <c r="BF32" s="294"/>
      <c r="BG32" s="294"/>
      <c r="BH32" s="294"/>
      <c r="BI32" s="294"/>
      <c r="BJ32" s="294"/>
      <c r="BK32" s="295"/>
      <c r="BL32" s="108">
        <f t="shared" si="0"/>
        <v>410</v>
      </c>
      <c r="BM32" s="183">
        <f t="shared" si="1"/>
        <v>13416386964.730997</v>
      </c>
      <c r="BN32" s="183">
        <f t="shared" si="2"/>
        <v>12891735201.383999</v>
      </c>
    </row>
    <row r="33" spans="1:66">
      <c r="A33" s="109" t="s">
        <v>337</v>
      </c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1"/>
      <c r="Q33" s="296">
        <v>411</v>
      </c>
      <c r="R33" s="297"/>
      <c r="S33" s="298"/>
      <c r="T33" s="127"/>
      <c r="U33" s="128"/>
      <c r="V33" s="128"/>
      <c r="W33" s="129"/>
      <c r="X33" s="299">
        <v>5313263220</v>
      </c>
      <c r="Y33" s="300"/>
      <c r="Z33" s="300"/>
      <c r="AA33" s="300"/>
      <c r="AB33" s="300"/>
      <c r="AC33" s="300"/>
      <c r="AD33" s="300"/>
      <c r="AE33" s="300"/>
      <c r="AF33" s="300"/>
      <c r="AG33" s="301"/>
      <c r="AH33" s="299">
        <v>5313263220</v>
      </c>
      <c r="AI33" s="300"/>
      <c r="AJ33" s="300"/>
      <c r="AK33" s="300"/>
      <c r="AL33" s="300"/>
      <c r="AM33" s="300"/>
      <c r="AN33" s="300"/>
      <c r="AO33" s="300"/>
      <c r="AP33" s="300"/>
      <c r="AQ33" s="301"/>
      <c r="AR33" s="299">
        <v>5313263220</v>
      </c>
      <c r="AS33" s="300"/>
      <c r="AT33" s="300"/>
      <c r="AU33" s="300"/>
      <c r="AV33" s="300"/>
      <c r="AW33" s="300"/>
      <c r="AX33" s="300"/>
      <c r="AY33" s="300"/>
      <c r="AZ33" s="300"/>
      <c r="BA33" s="301"/>
      <c r="BB33" s="299">
        <v>5313263220</v>
      </c>
      <c r="BC33" s="300"/>
      <c r="BD33" s="300"/>
      <c r="BE33" s="300"/>
      <c r="BF33" s="300"/>
      <c r="BG33" s="300"/>
      <c r="BH33" s="300"/>
      <c r="BI33" s="300"/>
      <c r="BJ33" s="300"/>
      <c r="BK33" s="301"/>
      <c r="BL33" s="108">
        <f t="shared" si="0"/>
        <v>411</v>
      </c>
      <c r="BM33" s="183">
        <f t="shared" si="1"/>
        <v>5313263220</v>
      </c>
      <c r="BN33" s="183">
        <f t="shared" si="2"/>
        <v>5313263220</v>
      </c>
    </row>
    <row r="34" spans="1:66" hidden="1">
      <c r="B34" s="152" t="s">
        <v>338</v>
      </c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1"/>
      <c r="Q34" s="296" t="s">
        <v>216</v>
      </c>
      <c r="R34" s="297"/>
      <c r="S34" s="298"/>
      <c r="T34" s="127"/>
      <c r="U34" s="128"/>
      <c r="V34" s="128"/>
      <c r="W34" s="129"/>
      <c r="X34" s="299">
        <f>X33</f>
        <v>5313263220</v>
      </c>
      <c r="Y34" s="300"/>
      <c r="Z34" s="300"/>
      <c r="AA34" s="300"/>
      <c r="AB34" s="300"/>
      <c r="AC34" s="300"/>
      <c r="AD34" s="300"/>
      <c r="AE34" s="300"/>
      <c r="AF34" s="300"/>
      <c r="AG34" s="301"/>
      <c r="AH34" s="299">
        <f>AH33</f>
        <v>5313263220</v>
      </c>
      <c r="AI34" s="300"/>
      <c r="AJ34" s="300"/>
      <c r="AK34" s="300"/>
      <c r="AL34" s="300"/>
      <c r="AM34" s="300"/>
      <c r="AN34" s="300"/>
      <c r="AO34" s="300"/>
      <c r="AP34" s="300"/>
      <c r="AQ34" s="301"/>
      <c r="AR34" s="299">
        <f>AR33</f>
        <v>5313263220</v>
      </c>
      <c r="AS34" s="300"/>
      <c r="AT34" s="300"/>
      <c r="AU34" s="300"/>
      <c r="AV34" s="300"/>
      <c r="AW34" s="300"/>
      <c r="AX34" s="300"/>
      <c r="AY34" s="300"/>
      <c r="AZ34" s="300"/>
      <c r="BA34" s="301"/>
      <c r="BB34" s="299">
        <f>BB33</f>
        <v>5313263220</v>
      </c>
      <c r="BC34" s="300"/>
      <c r="BD34" s="300"/>
      <c r="BE34" s="300"/>
      <c r="BF34" s="300"/>
      <c r="BG34" s="300"/>
      <c r="BH34" s="300"/>
      <c r="BI34" s="300"/>
      <c r="BJ34" s="300"/>
      <c r="BK34" s="301"/>
      <c r="BL34" s="108" t="str">
        <f t="shared" si="0"/>
        <v>411a</v>
      </c>
      <c r="BM34" s="183">
        <f t="shared" si="1"/>
        <v>5313263220</v>
      </c>
      <c r="BN34" s="183">
        <f t="shared" si="2"/>
        <v>5313263220</v>
      </c>
    </row>
    <row r="35" spans="1:66" hidden="1">
      <c r="A35" s="109"/>
      <c r="B35" s="110" t="s">
        <v>339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1"/>
      <c r="Q35" s="124"/>
      <c r="R35" s="125"/>
      <c r="S35" s="126"/>
      <c r="T35" s="127"/>
      <c r="U35" s="128"/>
      <c r="V35" s="128"/>
      <c r="W35" s="129"/>
      <c r="X35" s="130"/>
      <c r="Y35" s="131"/>
      <c r="Z35" s="131"/>
      <c r="AA35" s="131"/>
      <c r="AB35" s="131"/>
      <c r="AC35" s="131"/>
      <c r="AD35" s="131"/>
      <c r="AE35" s="131"/>
      <c r="AF35" s="131"/>
      <c r="AG35" s="132"/>
      <c r="AH35" s="130"/>
      <c r="AI35" s="131"/>
      <c r="AJ35" s="131"/>
      <c r="AK35" s="131"/>
      <c r="AL35" s="131"/>
      <c r="AM35" s="131"/>
      <c r="AN35" s="131"/>
      <c r="AO35" s="131"/>
      <c r="AP35" s="131"/>
      <c r="AQ35" s="132"/>
      <c r="AR35" s="130"/>
      <c r="AS35" s="131"/>
      <c r="AT35" s="131"/>
      <c r="AU35" s="131"/>
      <c r="AV35" s="131"/>
      <c r="AW35" s="131"/>
      <c r="AX35" s="131"/>
      <c r="AY35" s="131"/>
      <c r="AZ35" s="131"/>
      <c r="BA35" s="132"/>
      <c r="BB35" s="130"/>
      <c r="BC35" s="131"/>
      <c r="BD35" s="131"/>
      <c r="BE35" s="131"/>
      <c r="BF35" s="131"/>
      <c r="BG35" s="131"/>
      <c r="BH35" s="131"/>
      <c r="BI35" s="131"/>
      <c r="BJ35" s="131"/>
      <c r="BK35" s="132"/>
      <c r="BL35" s="108">
        <f t="shared" si="0"/>
        <v>0</v>
      </c>
      <c r="BM35" s="183">
        <f t="shared" si="1"/>
        <v>0</v>
      </c>
      <c r="BN35" s="183">
        <f t="shared" si="2"/>
        <v>0</v>
      </c>
    </row>
    <row r="36" spans="1:66" hidden="1">
      <c r="A36" s="109"/>
      <c r="B36" s="152" t="s">
        <v>340</v>
      </c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1"/>
      <c r="Q36" s="296" t="s">
        <v>217</v>
      </c>
      <c r="R36" s="297"/>
      <c r="S36" s="298"/>
      <c r="T36" s="127"/>
      <c r="U36" s="128"/>
      <c r="V36" s="128"/>
      <c r="W36" s="129"/>
      <c r="X36" s="299">
        <v>0</v>
      </c>
      <c r="Y36" s="300"/>
      <c r="Z36" s="300"/>
      <c r="AA36" s="300"/>
      <c r="AB36" s="300"/>
      <c r="AC36" s="300"/>
      <c r="AD36" s="300"/>
      <c r="AE36" s="300"/>
      <c r="AF36" s="300"/>
      <c r="AG36" s="301"/>
      <c r="AH36" s="299">
        <v>0</v>
      </c>
      <c r="AI36" s="300"/>
      <c r="AJ36" s="300"/>
      <c r="AK36" s="300"/>
      <c r="AL36" s="300"/>
      <c r="AM36" s="300"/>
      <c r="AN36" s="300"/>
      <c r="AO36" s="300"/>
      <c r="AP36" s="300"/>
      <c r="AQ36" s="301"/>
      <c r="AR36" s="130"/>
      <c r="AS36" s="131"/>
      <c r="AT36" s="131"/>
      <c r="AU36" s="131"/>
      <c r="AV36" s="131"/>
      <c r="AW36" s="131"/>
      <c r="AX36" s="131"/>
      <c r="AY36" s="131"/>
      <c r="AZ36" s="131"/>
      <c r="BA36" s="132"/>
      <c r="BB36" s="130"/>
      <c r="BC36" s="131"/>
      <c r="BD36" s="131"/>
      <c r="BE36" s="131"/>
      <c r="BF36" s="131"/>
      <c r="BG36" s="131"/>
      <c r="BH36" s="131"/>
      <c r="BI36" s="131"/>
      <c r="BJ36" s="131"/>
      <c r="BK36" s="132"/>
      <c r="BL36" s="108" t="str">
        <f t="shared" si="0"/>
        <v>411b</v>
      </c>
      <c r="BM36" s="183">
        <f t="shared" si="1"/>
        <v>0</v>
      </c>
      <c r="BN36" s="183">
        <f t="shared" si="2"/>
        <v>0</v>
      </c>
    </row>
    <row r="37" spans="1:66">
      <c r="A37" s="109" t="s">
        <v>341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1"/>
      <c r="Q37" s="296">
        <v>412</v>
      </c>
      <c r="R37" s="297"/>
      <c r="S37" s="298"/>
      <c r="T37" s="109"/>
      <c r="U37" s="110"/>
      <c r="V37" s="110"/>
      <c r="W37" s="111"/>
      <c r="X37" s="299">
        <v>5088056394.9919996</v>
      </c>
      <c r="Y37" s="300"/>
      <c r="Z37" s="300"/>
      <c r="AA37" s="300"/>
      <c r="AB37" s="300"/>
      <c r="AC37" s="300"/>
      <c r="AD37" s="300"/>
      <c r="AE37" s="300"/>
      <c r="AF37" s="300"/>
      <c r="AG37" s="301"/>
      <c r="AH37" s="299">
        <v>5088056394.9919996</v>
      </c>
      <c r="AI37" s="300"/>
      <c r="AJ37" s="300"/>
      <c r="AK37" s="300"/>
      <c r="AL37" s="300"/>
      <c r="AM37" s="300"/>
      <c r="AN37" s="300"/>
      <c r="AO37" s="300"/>
      <c r="AP37" s="300"/>
      <c r="AQ37" s="301"/>
      <c r="AR37" s="299">
        <v>5088056394.9919996</v>
      </c>
      <c r="AS37" s="300"/>
      <c r="AT37" s="300"/>
      <c r="AU37" s="300"/>
      <c r="AV37" s="300"/>
      <c r="AW37" s="300"/>
      <c r="AX37" s="300"/>
      <c r="AY37" s="300"/>
      <c r="AZ37" s="300"/>
      <c r="BA37" s="301"/>
      <c r="BB37" s="299">
        <v>5088056394.9919996</v>
      </c>
      <c r="BC37" s="300"/>
      <c r="BD37" s="300"/>
      <c r="BE37" s="300"/>
      <c r="BF37" s="300"/>
      <c r="BG37" s="300"/>
      <c r="BH37" s="300"/>
      <c r="BI37" s="300"/>
      <c r="BJ37" s="300"/>
      <c r="BK37" s="301"/>
      <c r="BL37" s="108">
        <f t="shared" si="0"/>
        <v>412</v>
      </c>
      <c r="BM37" s="183">
        <f t="shared" si="1"/>
        <v>5088056394.9919996</v>
      </c>
      <c r="BN37" s="183">
        <f t="shared" si="2"/>
        <v>5088056394.9919996</v>
      </c>
    </row>
    <row r="38" spans="1:66">
      <c r="A38" s="109" t="s">
        <v>342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1"/>
      <c r="Q38" s="296">
        <v>414</v>
      </c>
      <c r="R38" s="297"/>
      <c r="S38" s="298"/>
      <c r="T38" s="109"/>
      <c r="U38" s="110"/>
      <c r="V38" s="110"/>
      <c r="W38" s="111"/>
      <c r="X38" s="299">
        <v>-265775657.00600001</v>
      </c>
      <c r="Y38" s="300"/>
      <c r="Z38" s="300"/>
      <c r="AA38" s="300"/>
      <c r="AB38" s="300"/>
      <c r="AC38" s="300"/>
      <c r="AD38" s="300"/>
      <c r="AE38" s="300"/>
      <c r="AF38" s="300"/>
      <c r="AG38" s="301"/>
      <c r="AH38" s="299">
        <v>-265775657.00600001</v>
      </c>
      <c r="AI38" s="300"/>
      <c r="AJ38" s="300"/>
      <c r="AK38" s="300"/>
      <c r="AL38" s="300"/>
      <c r="AM38" s="300"/>
      <c r="AN38" s="300"/>
      <c r="AO38" s="300"/>
      <c r="AP38" s="300"/>
      <c r="AQ38" s="301"/>
      <c r="AR38" s="299">
        <v>0</v>
      </c>
      <c r="AS38" s="300"/>
      <c r="AT38" s="300"/>
      <c r="AU38" s="300"/>
      <c r="AV38" s="300"/>
      <c r="AW38" s="300"/>
      <c r="AX38" s="300"/>
      <c r="AY38" s="300"/>
      <c r="AZ38" s="300"/>
      <c r="BA38" s="301"/>
      <c r="BB38" s="299">
        <v>0</v>
      </c>
      <c r="BC38" s="300"/>
      <c r="BD38" s="300"/>
      <c r="BE38" s="300"/>
      <c r="BF38" s="300"/>
      <c r="BG38" s="300"/>
      <c r="BH38" s="300"/>
      <c r="BI38" s="300"/>
      <c r="BJ38" s="300"/>
      <c r="BK38" s="301"/>
      <c r="BL38" s="108">
        <f t="shared" si="0"/>
        <v>414</v>
      </c>
      <c r="BM38" s="183">
        <f t="shared" si="1"/>
        <v>-265775657.00600001</v>
      </c>
      <c r="BN38" s="183">
        <f t="shared" si="2"/>
        <v>-265775657.00600001</v>
      </c>
    </row>
    <row r="39" spans="1:66">
      <c r="A39" s="109" t="s">
        <v>343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1"/>
      <c r="Q39" s="296">
        <v>415</v>
      </c>
      <c r="R39" s="297"/>
      <c r="S39" s="298"/>
      <c r="T39" s="109"/>
      <c r="U39" s="110"/>
      <c r="V39" s="110"/>
      <c r="W39" s="111"/>
      <c r="X39" s="299">
        <v>-1640252631.2550001</v>
      </c>
      <c r="Y39" s="300"/>
      <c r="Z39" s="300"/>
      <c r="AA39" s="300"/>
      <c r="AB39" s="300"/>
      <c r="AC39" s="300"/>
      <c r="AD39" s="300"/>
      <c r="AE39" s="300"/>
      <c r="AF39" s="300"/>
      <c r="AG39" s="301"/>
      <c r="AH39" s="299">
        <v>-1640252631.2550001</v>
      </c>
      <c r="AI39" s="300"/>
      <c r="AJ39" s="300"/>
      <c r="AK39" s="300"/>
      <c r="AL39" s="300"/>
      <c r="AM39" s="300"/>
      <c r="AN39" s="300"/>
      <c r="AO39" s="300"/>
      <c r="AP39" s="300"/>
      <c r="AQ39" s="301"/>
      <c r="AR39" s="299">
        <v>-1640252631.2550001</v>
      </c>
      <c r="AS39" s="300"/>
      <c r="AT39" s="300"/>
      <c r="AU39" s="300"/>
      <c r="AV39" s="300"/>
      <c r="AW39" s="300"/>
      <c r="AX39" s="300"/>
      <c r="AY39" s="300"/>
      <c r="AZ39" s="300"/>
      <c r="BA39" s="301"/>
      <c r="BB39" s="299">
        <v>-1640252631.2550001</v>
      </c>
      <c r="BC39" s="300"/>
      <c r="BD39" s="300"/>
      <c r="BE39" s="300"/>
      <c r="BF39" s="300"/>
      <c r="BG39" s="300"/>
      <c r="BH39" s="300"/>
      <c r="BI39" s="300"/>
      <c r="BJ39" s="300"/>
      <c r="BK39" s="301"/>
      <c r="BL39" s="108">
        <f t="shared" si="0"/>
        <v>415</v>
      </c>
      <c r="BM39" s="183">
        <f t="shared" si="1"/>
        <v>-1640252631.2550001</v>
      </c>
      <c r="BN39" s="183">
        <f t="shared" si="2"/>
        <v>-1640252631.2550001</v>
      </c>
    </row>
    <row r="40" spans="1:66">
      <c r="A40" s="109" t="s">
        <v>344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1"/>
      <c r="Q40" s="296">
        <v>418</v>
      </c>
      <c r="R40" s="297"/>
      <c r="S40" s="298"/>
      <c r="T40" s="109"/>
      <c r="U40" s="110"/>
      <c r="V40" s="110"/>
      <c r="W40" s="111"/>
      <c r="X40" s="299">
        <v>22731972.844000001</v>
      </c>
      <c r="Y40" s="300"/>
      <c r="Z40" s="300"/>
      <c r="AA40" s="300"/>
      <c r="AB40" s="300"/>
      <c r="AC40" s="300"/>
      <c r="AD40" s="300"/>
      <c r="AE40" s="300"/>
      <c r="AF40" s="300"/>
      <c r="AG40" s="301"/>
      <c r="AH40" s="299">
        <v>22731972.844000001</v>
      </c>
      <c r="AI40" s="300"/>
      <c r="AJ40" s="300"/>
      <c r="AK40" s="300"/>
      <c r="AL40" s="300"/>
      <c r="AM40" s="300"/>
      <c r="AN40" s="300"/>
      <c r="AO40" s="300"/>
      <c r="AP40" s="300"/>
      <c r="AQ40" s="301"/>
      <c r="AR40" s="299">
        <v>0</v>
      </c>
      <c r="AS40" s="300"/>
      <c r="AT40" s="300"/>
      <c r="AU40" s="300"/>
      <c r="AV40" s="300"/>
      <c r="AW40" s="300"/>
      <c r="AX40" s="300"/>
      <c r="AY40" s="300"/>
      <c r="AZ40" s="300"/>
      <c r="BA40" s="301"/>
      <c r="BB40" s="299">
        <v>0</v>
      </c>
      <c r="BC40" s="300"/>
      <c r="BD40" s="300"/>
      <c r="BE40" s="300"/>
      <c r="BF40" s="300"/>
      <c r="BG40" s="300"/>
      <c r="BH40" s="300"/>
      <c r="BI40" s="300"/>
      <c r="BJ40" s="300"/>
      <c r="BK40" s="301"/>
      <c r="BL40" s="108">
        <f t="shared" si="0"/>
        <v>418</v>
      </c>
      <c r="BM40" s="183">
        <f t="shared" si="1"/>
        <v>22731972.844000001</v>
      </c>
      <c r="BN40" s="183">
        <f t="shared" si="2"/>
        <v>22731972.844000001</v>
      </c>
    </row>
    <row r="41" spans="1:66">
      <c r="A41" s="109" t="s">
        <v>345</v>
      </c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1"/>
      <c r="Q41" s="296">
        <v>421</v>
      </c>
      <c r="R41" s="297"/>
      <c r="S41" s="298"/>
      <c r="T41" s="109"/>
      <c r="U41" s="110"/>
      <c r="V41" s="110"/>
      <c r="W41" s="111"/>
      <c r="X41" s="299">
        <f>X43+X45</f>
        <v>3785864657.972034</v>
      </c>
      <c r="Y41" s="300"/>
      <c r="Z41" s="300"/>
      <c r="AA41" s="300"/>
      <c r="AB41" s="300"/>
      <c r="AC41" s="300"/>
      <c r="AD41" s="300"/>
      <c r="AE41" s="300"/>
      <c r="AF41" s="300"/>
      <c r="AG41" s="301"/>
      <c r="AH41" s="299">
        <f>AH43+AH45</f>
        <v>3245457980.5271897</v>
      </c>
      <c r="AI41" s="300"/>
      <c r="AJ41" s="300"/>
      <c r="AK41" s="300"/>
      <c r="AL41" s="300"/>
      <c r="AM41" s="300"/>
      <c r="AN41" s="300"/>
      <c r="AO41" s="300"/>
      <c r="AP41" s="300"/>
      <c r="AQ41" s="301"/>
      <c r="AR41" s="299">
        <f>AR43+AR45</f>
        <v>2909355657.8270001</v>
      </c>
      <c r="AS41" s="300"/>
      <c r="AT41" s="300"/>
      <c r="AU41" s="300"/>
      <c r="AV41" s="300"/>
      <c r="AW41" s="300"/>
      <c r="AX41" s="300"/>
      <c r="AY41" s="300"/>
      <c r="AZ41" s="300"/>
      <c r="BA41" s="301"/>
      <c r="BB41" s="299">
        <f>BB43+BB45</f>
        <v>2740561071.8570004</v>
      </c>
      <c r="BC41" s="300"/>
      <c r="BD41" s="300"/>
      <c r="BE41" s="300"/>
      <c r="BF41" s="300"/>
      <c r="BG41" s="300"/>
      <c r="BH41" s="300"/>
      <c r="BI41" s="300"/>
      <c r="BJ41" s="300"/>
      <c r="BK41" s="301"/>
      <c r="BL41" s="108">
        <f t="shared" si="0"/>
        <v>421</v>
      </c>
      <c r="BM41" s="183">
        <f t="shared" si="1"/>
        <v>3785864657.972034</v>
      </c>
      <c r="BN41" s="183">
        <f t="shared" si="2"/>
        <v>3245457980.5271897</v>
      </c>
    </row>
    <row r="42" spans="1:66" hidden="1">
      <c r="A42" s="109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1"/>
      <c r="Q42" s="109"/>
      <c r="R42" s="110"/>
      <c r="S42" s="111"/>
      <c r="T42" s="109"/>
      <c r="U42" s="110"/>
      <c r="V42" s="110"/>
      <c r="W42" s="111"/>
      <c r="X42" s="109"/>
      <c r="Y42" s="110"/>
      <c r="Z42" s="110"/>
      <c r="AA42" s="110"/>
      <c r="AB42" s="110"/>
      <c r="AC42" s="110"/>
      <c r="AD42" s="110"/>
      <c r="AE42" s="110"/>
      <c r="AF42" s="110"/>
      <c r="AG42" s="111"/>
      <c r="AH42" s="109"/>
      <c r="AI42" s="110"/>
      <c r="AJ42" s="110"/>
      <c r="AK42" s="110"/>
      <c r="AL42" s="110"/>
      <c r="AM42" s="110"/>
      <c r="AN42" s="110"/>
      <c r="AO42" s="110"/>
      <c r="AP42" s="110"/>
      <c r="AQ42" s="111"/>
      <c r="AR42" s="109"/>
      <c r="AS42" s="110"/>
      <c r="AT42" s="110"/>
      <c r="AU42" s="110"/>
      <c r="AV42" s="110"/>
      <c r="AW42" s="110"/>
      <c r="AX42" s="110"/>
      <c r="AY42" s="110"/>
      <c r="AZ42" s="110"/>
      <c r="BA42" s="111"/>
      <c r="BB42" s="109"/>
      <c r="BC42" s="110"/>
      <c r="BD42" s="110"/>
      <c r="BE42" s="110"/>
      <c r="BF42" s="110"/>
      <c r="BG42" s="110"/>
      <c r="BH42" s="110"/>
      <c r="BI42" s="110"/>
      <c r="BJ42" s="110"/>
      <c r="BK42" s="111"/>
      <c r="BL42" s="108">
        <f t="shared" si="0"/>
        <v>0</v>
      </c>
      <c r="BM42" s="183">
        <f t="shared" si="1"/>
        <v>0</v>
      </c>
      <c r="BN42" s="183">
        <f t="shared" si="2"/>
        <v>0</v>
      </c>
    </row>
    <row r="43" spans="1:66" hidden="1">
      <c r="A43" s="109"/>
      <c r="B43" s="152" t="s">
        <v>346</v>
      </c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1"/>
      <c r="Q43" s="296" t="s">
        <v>229</v>
      </c>
      <c r="R43" s="297"/>
      <c r="S43" s="298"/>
      <c r="T43" s="109"/>
      <c r="U43" s="110"/>
      <c r="V43" s="110"/>
      <c r="W43" s="111"/>
      <c r="X43" s="299">
        <f>AH41</f>
        <v>3245457980.5271897</v>
      </c>
      <c r="Y43" s="300"/>
      <c r="Z43" s="300"/>
      <c r="AA43" s="300"/>
      <c r="AB43" s="300"/>
      <c r="AC43" s="300"/>
      <c r="AD43" s="300"/>
      <c r="AE43" s="300"/>
      <c r="AF43" s="300"/>
      <c r="AG43" s="301"/>
      <c r="AH43" s="299">
        <v>71771399.238000005</v>
      </c>
      <c r="AI43" s="300"/>
      <c r="AJ43" s="300"/>
      <c r="AK43" s="300"/>
      <c r="AL43" s="300"/>
      <c r="AM43" s="300"/>
      <c r="AN43" s="300"/>
      <c r="AO43" s="300"/>
      <c r="AP43" s="300"/>
      <c r="AQ43" s="301"/>
      <c r="AR43" s="299">
        <f>BB41</f>
        <v>2740561071.8570004</v>
      </c>
      <c r="AS43" s="300"/>
      <c r="AT43" s="300"/>
      <c r="AU43" s="300"/>
      <c r="AV43" s="300"/>
      <c r="AW43" s="300"/>
      <c r="AX43" s="300"/>
      <c r="AY43" s="300"/>
      <c r="AZ43" s="300"/>
      <c r="BA43" s="301"/>
      <c r="BB43" s="299">
        <v>469132.55699999997</v>
      </c>
      <c r="BC43" s="300"/>
      <c r="BD43" s="300"/>
      <c r="BE43" s="300"/>
      <c r="BF43" s="300"/>
      <c r="BG43" s="300"/>
      <c r="BH43" s="300"/>
      <c r="BI43" s="300"/>
      <c r="BJ43" s="300"/>
      <c r="BK43" s="301"/>
      <c r="BL43" s="108" t="str">
        <f t="shared" si="0"/>
        <v>421a</v>
      </c>
      <c r="BM43" s="183">
        <f t="shared" si="1"/>
        <v>3245457980.5271897</v>
      </c>
      <c r="BN43" s="183">
        <f t="shared" si="2"/>
        <v>71771399.238000005</v>
      </c>
    </row>
    <row r="44" spans="1:66" hidden="1">
      <c r="A44" s="109"/>
      <c r="B44" s="110"/>
      <c r="C44" s="110" t="s">
        <v>347</v>
      </c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1"/>
      <c r="Q44" s="109"/>
      <c r="R44" s="110"/>
      <c r="S44" s="111"/>
      <c r="T44" s="109"/>
      <c r="U44" s="110"/>
      <c r="V44" s="110"/>
      <c r="W44" s="111"/>
      <c r="X44" s="109"/>
      <c r="Y44" s="110"/>
      <c r="Z44" s="110"/>
      <c r="AA44" s="110"/>
      <c r="AB44" s="110"/>
      <c r="AC44" s="110"/>
      <c r="AD44" s="110"/>
      <c r="AE44" s="110"/>
      <c r="AF44" s="110"/>
      <c r="AG44" s="111"/>
      <c r="AH44" s="109"/>
      <c r="AI44" s="110"/>
      <c r="AJ44" s="110"/>
      <c r="AK44" s="110"/>
      <c r="AL44" s="110"/>
      <c r="AM44" s="110"/>
      <c r="AN44" s="110"/>
      <c r="AO44" s="110"/>
      <c r="AP44" s="110"/>
      <c r="AQ44" s="111"/>
      <c r="AR44" s="109"/>
      <c r="AS44" s="110"/>
      <c r="AT44" s="110"/>
      <c r="AU44" s="110"/>
      <c r="AV44" s="110"/>
      <c r="AW44" s="110"/>
      <c r="AX44" s="110"/>
      <c r="AY44" s="110"/>
      <c r="AZ44" s="110"/>
      <c r="BA44" s="111"/>
      <c r="BB44" s="109"/>
      <c r="BC44" s="110"/>
      <c r="BD44" s="110"/>
      <c r="BE44" s="110"/>
      <c r="BF44" s="110"/>
      <c r="BG44" s="110"/>
      <c r="BH44" s="110"/>
      <c r="BI44" s="110"/>
      <c r="BJ44" s="110"/>
      <c r="BK44" s="111"/>
      <c r="BL44" s="108">
        <f t="shared" si="0"/>
        <v>0</v>
      </c>
      <c r="BM44" s="183">
        <f t="shared" si="1"/>
        <v>0</v>
      </c>
      <c r="BN44" s="183">
        <f t="shared" si="2"/>
        <v>0</v>
      </c>
    </row>
    <row r="45" spans="1:66" hidden="1">
      <c r="A45" s="109"/>
      <c r="B45" s="152" t="s">
        <v>348</v>
      </c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1"/>
      <c r="Q45" s="296" t="s">
        <v>230</v>
      </c>
      <c r="R45" s="297"/>
      <c r="S45" s="298"/>
      <c r="T45" s="109"/>
      <c r="U45" s="110"/>
      <c r="V45" s="110"/>
      <c r="W45" s="111"/>
      <c r="X45" s="299">
        <v>540406677.44484437</v>
      </c>
      <c r="Y45" s="300"/>
      <c r="Z45" s="300"/>
      <c r="AA45" s="300"/>
      <c r="AB45" s="300"/>
      <c r="AC45" s="300"/>
      <c r="AD45" s="300"/>
      <c r="AE45" s="300"/>
      <c r="AF45" s="300"/>
      <c r="AG45" s="301"/>
      <c r="AH45" s="299">
        <v>3173686581.2891898</v>
      </c>
      <c r="AI45" s="300"/>
      <c r="AJ45" s="300"/>
      <c r="AK45" s="300"/>
      <c r="AL45" s="300"/>
      <c r="AM45" s="300"/>
      <c r="AN45" s="300"/>
      <c r="AO45" s="300"/>
      <c r="AP45" s="300"/>
      <c r="AQ45" s="301"/>
      <c r="AR45" s="299">
        <v>168794585.97</v>
      </c>
      <c r="AS45" s="300"/>
      <c r="AT45" s="300"/>
      <c r="AU45" s="300"/>
      <c r="AV45" s="300"/>
      <c r="AW45" s="300"/>
      <c r="AX45" s="300"/>
      <c r="AY45" s="300"/>
      <c r="AZ45" s="300"/>
      <c r="BA45" s="301"/>
      <c r="BB45" s="299">
        <v>2740091939.3000002</v>
      </c>
      <c r="BC45" s="300"/>
      <c r="BD45" s="300"/>
      <c r="BE45" s="300"/>
      <c r="BF45" s="300"/>
      <c r="BG45" s="300"/>
      <c r="BH45" s="300"/>
      <c r="BI45" s="300"/>
      <c r="BJ45" s="300"/>
      <c r="BK45" s="301"/>
      <c r="BL45" s="108" t="str">
        <f t="shared" si="0"/>
        <v>421b</v>
      </c>
      <c r="BM45" s="183">
        <f t="shared" si="1"/>
        <v>540406677.44484437</v>
      </c>
      <c r="BN45" s="183">
        <f t="shared" si="2"/>
        <v>3173686581.2891898</v>
      </c>
    </row>
    <row r="46" spans="1:66" hidden="1">
      <c r="A46" s="109"/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1"/>
      <c r="Q46" s="109"/>
      <c r="R46" s="110"/>
      <c r="S46" s="111"/>
      <c r="T46" s="109"/>
      <c r="U46" s="110"/>
      <c r="V46" s="110"/>
      <c r="W46" s="111"/>
      <c r="X46" s="109"/>
      <c r="Y46" s="110"/>
      <c r="Z46" s="110"/>
      <c r="AA46" s="110"/>
      <c r="AB46" s="110"/>
      <c r="AC46" s="110"/>
      <c r="AD46" s="110"/>
      <c r="AE46" s="110"/>
      <c r="AF46" s="110"/>
      <c r="AG46" s="111"/>
      <c r="AH46" s="109"/>
      <c r="AI46" s="110"/>
      <c r="AJ46" s="110"/>
      <c r="AK46" s="110"/>
      <c r="AL46" s="110"/>
      <c r="AM46" s="110"/>
      <c r="AN46" s="110"/>
      <c r="AO46" s="110"/>
      <c r="AP46" s="110"/>
      <c r="AQ46" s="111"/>
      <c r="AR46" s="109"/>
      <c r="AS46" s="110"/>
      <c r="AT46" s="110"/>
      <c r="AU46" s="110"/>
      <c r="AV46" s="110"/>
      <c r="AW46" s="110"/>
      <c r="AX46" s="110"/>
      <c r="AY46" s="110"/>
      <c r="AZ46" s="110"/>
      <c r="BA46" s="111"/>
      <c r="BB46" s="109"/>
      <c r="BC46" s="110"/>
      <c r="BD46" s="110"/>
      <c r="BE46" s="110"/>
      <c r="BF46" s="110"/>
      <c r="BG46" s="110"/>
      <c r="BH46" s="110"/>
      <c r="BI46" s="110"/>
      <c r="BJ46" s="110"/>
      <c r="BK46" s="111"/>
      <c r="BL46" s="108">
        <f t="shared" si="0"/>
        <v>0</v>
      </c>
      <c r="BM46" s="183">
        <f t="shared" si="1"/>
        <v>0</v>
      </c>
      <c r="BN46" s="183">
        <f t="shared" si="2"/>
        <v>0</v>
      </c>
    </row>
    <row r="47" spans="1:66">
      <c r="A47" s="109" t="s">
        <v>246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1"/>
      <c r="Q47" s="314">
        <v>429</v>
      </c>
      <c r="R47" s="315"/>
      <c r="S47" s="316"/>
      <c r="T47" s="142"/>
      <c r="U47" s="143"/>
      <c r="V47" s="143"/>
      <c r="W47" s="144"/>
      <c r="X47" s="299">
        <v>1112499007.1839643</v>
      </c>
      <c r="Y47" s="300"/>
      <c r="Z47" s="300"/>
      <c r="AA47" s="300"/>
      <c r="AB47" s="300"/>
      <c r="AC47" s="300"/>
      <c r="AD47" s="300"/>
      <c r="AE47" s="300"/>
      <c r="AF47" s="300"/>
      <c r="AG47" s="301"/>
      <c r="AH47" s="299">
        <v>1128253921.2818091</v>
      </c>
      <c r="AI47" s="300"/>
      <c r="AJ47" s="300"/>
      <c r="AK47" s="300"/>
      <c r="AL47" s="300"/>
      <c r="AM47" s="300"/>
      <c r="AN47" s="300"/>
      <c r="AO47" s="300"/>
      <c r="AP47" s="300"/>
      <c r="AQ47" s="301"/>
      <c r="AR47" s="299">
        <v>0</v>
      </c>
      <c r="AS47" s="300"/>
      <c r="AT47" s="300"/>
      <c r="AU47" s="300"/>
      <c r="AV47" s="300"/>
      <c r="AW47" s="300"/>
      <c r="AX47" s="300"/>
      <c r="AY47" s="300"/>
      <c r="AZ47" s="300"/>
      <c r="BA47" s="301"/>
      <c r="BB47" s="299">
        <v>0</v>
      </c>
      <c r="BC47" s="300"/>
      <c r="BD47" s="300"/>
      <c r="BE47" s="300"/>
      <c r="BF47" s="300"/>
      <c r="BG47" s="300"/>
      <c r="BH47" s="300"/>
      <c r="BI47" s="300"/>
      <c r="BJ47" s="300"/>
      <c r="BK47" s="301"/>
      <c r="BL47" s="108">
        <f t="shared" si="0"/>
        <v>429</v>
      </c>
      <c r="BM47" s="183">
        <f t="shared" si="1"/>
        <v>1112499007.1839643</v>
      </c>
      <c r="BN47" s="183">
        <f t="shared" si="2"/>
        <v>1128253921.2818091</v>
      </c>
    </row>
    <row r="48" spans="1:66">
      <c r="A48" s="109"/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1"/>
      <c r="Q48" s="109"/>
      <c r="R48" s="110"/>
      <c r="S48" s="111"/>
      <c r="T48" s="109"/>
      <c r="U48" s="110"/>
      <c r="V48" s="110"/>
      <c r="W48" s="111"/>
      <c r="X48" s="109"/>
      <c r="Y48" s="110"/>
      <c r="Z48" s="110"/>
      <c r="AA48" s="110"/>
      <c r="AB48" s="110"/>
      <c r="AC48" s="110"/>
      <c r="AD48" s="110"/>
      <c r="AE48" s="110"/>
      <c r="AF48" s="110"/>
      <c r="AG48" s="111"/>
      <c r="AH48" s="153"/>
      <c r="AI48" s="110"/>
      <c r="AJ48" s="110"/>
      <c r="AK48" s="110"/>
      <c r="AL48" s="110"/>
      <c r="AM48" s="110"/>
      <c r="AN48" s="110"/>
      <c r="AO48" s="110"/>
      <c r="AP48" s="110"/>
      <c r="AQ48" s="111"/>
      <c r="AR48" s="109"/>
      <c r="AS48" s="110"/>
      <c r="AT48" s="110"/>
      <c r="AU48" s="110"/>
      <c r="AV48" s="110"/>
      <c r="AW48" s="110"/>
      <c r="AX48" s="110"/>
      <c r="AY48" s="110"/>
      <c r="AZ48" s="110"/>
      <c r="BA48" s="111"/>
      <c r="BB48" s="109"/>
      <c r="BC48" s="110"/>
      <c r="BD48" s="110"/>
      <c r="BE48" s="110"/>
      <c r="BF48" s="110"/>
      <c r="BG48" s="110"/>
      <c r="BH48" s="110"/>
      <c r="BI48" s="110"/>
      <c r="BJ48" s="110"/>
      <c r="BK48" s="111"/>
      <c r="BL48" s="108">
        <f t="shared" si="0"/>
        <v>0</v>
      </c>
      <c r="BM48" s="183">
        <f t="shared" si="1"/>
        <v>0</v>
      </c>
      <c r="BN48" s="183">
        <f t="shared" si="2"/>
        <v>0</v>
      </c>
    </row>
    <row r="49" spans="1:67">
      <c r="A49" s="109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1"/>
      <c r="Q49" s="109"/>
      <c r="R49" s="110"/>
      <c r="S49" s="111"/>
      <c r="T49" s="109"/>
      <c r="U49" s="110"/>
      <c r="V49" s="110"/>
      <c r="W49" s="111"/>
      <c r="X49" s="109"/>
      <c r="Y49" s="110"/>
      <c r="Z49" s="110"/>
      <c r="AA49" s="110"/>
      <c r="AB49" s="110"/>
      <c r="AC49" s="110"/>
      <c r="AD49" s="110"/>
      <c r="AE49" s="110"/>
      <c r="AF49" s="110"/>
      <c r="AG49" s="111"/>
      <c r="AH49" s="109"/>
      <c r="AI49" s="110"/>
      <c r="AJ49" s="110"/>
      <c r="AK49" s="110"/>
      <c r="AL49" s="110"/>
      <c r="AM49" s="110"/>
      <c r="AN49" s="110"/>
      <c r="AO49" s="110"/>
      <c r="AP49" s="110"/>
      <c r="AQ49" s="111"/>
      <c r="AR49" s="109"/>
      <c r="AS49" s="110"/>
      <c r="AT49" s="110"/>
      <c r="AU49" s="110"/>
      <c r="AV49" s="110"/>
      <c r="AW49" s="110"/>
      <c r="AX49" s="110"/>
      <c r="AY49" s="110"/>
      <c r="AZ49" s="110"/>
      <c r="BA49" s="111"/>
      <c r="BB49" s="109"/>
      <c r="BC49" s="110"/>
      <c r="BD49" s="110"/>
      <c r="BE49" s="110"/>
      <c r="BF49" s="110"/>
      <c r="BG49" s="110"/>
      <c r="BH49" s="110"/>
      <c r="BI49" s="110"/>
      <c r="BJ49" s="110"/>
      <c r="BK49" s="111"/>
      <c r="BL49" s="108">
        <f t="shared" si="0"/>
        <v>0</v>
      </c>
      <c r="BM49" s="183">
        <f t="shared" si="1"/>
        <v>0</v>
      </c>
      <c r="BN49" s="183">
        <f t="shared" si="2"/>
        <v>0</v>
      </c>
    </row>
    <row r="50" spans="1:67">
      <c r="A50" s="134" t="s">
        <v>349</v>
      </c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6"/>
      <c r="Q50" s="334">
        <v>440</v>
      </c>
      <c r="R50" s="335"/>
      <c r="S50" s="336"/>
      <c r="T50" s="134"/>
      <c r="U50" s="135"/>
      <c r="V50" s="135"/>
      <c r="W50" s="136"/>
      <c r="X50" s="337">
        <f>X10+X30</f>
        <v>22066853179.744995</v>
      </c>
      <c r="Y50" s="338"/>
      <c r="Z50" s="338"/>
      <c r="AA50" s="338"/>
      <c r="AB50" s="338"/>
      <c r="AC50" s="338"/>
      <c r="AD50" s="338"/>
      <c r="AE50" s="338"/>
      <c r="AF50" s="338"/>
      <c r="AG50" s="339"/>
      <c r="AH50" s="337">
        <f>AH10+AH30</f>
        <v>23956603755.896999</v>
      </c>
      <c r="AI50" s="338"/>
      <c r="AJ50" s="338"/>
      <c r="AK50" s="338"/>
      <c r="AL50" s="338"/>
      <c r="AM50" s="338"/>
      <c r="AN50" s="338"/>
      <c r="AO50" s="338"/>
      <c r="AP50" s="338"/>
      <c r="AQ50" s="339"/>
      <c r="AR50" s="337">
        <f>AR10+AR30</f>
        <v>17672832688.062</v>
      </c>
      <c r="AS50" s="338"/>
      <c r="AT50" s="338"/>
      <c r="AU50" s="338"/>
      <c r="AV50" s="338"/>
      <c r="AW50" s="338"/>
      <c r="AX50" s="338"/>
      <c r="AY50" s="338"/>
      <c r="AZ50" s="338"/>
      <c r="BA50" s="339"/>
      <c r="BB50" s="337">
        <f>BB10+BB30</f>
        <v>19389893734.100998</v>
      </c>
      <c r="BC50" s="338"/>
      <c r="BD50" s="338"/>
      <c r="BE50" s="338"/>
      <c r="BF50" s="338"/>
      <c r="BG50" s="338"/>
      <c r="BH50" s="338"/>
      <c r="BI50" s="338"/>
      <c r="BJ50" s="338"/>
      <c r="BK50" s="339"/>
      <c r="BL50" s="108">
        <f t="shared" si="0"/>
        <v>440</v>
      </c>
      <c r="BM50" s="183">
        <f t="shared" si="1"/>
        <v>22066853179.744995</v>
      </c>
      <c r="BN50" s="183">
        <f t="shared" si="2"/>
        <v>23956603755.896999</v>
      </c>
      <c r="BO50" s="133">
        <f>BB50-'T2-3'!AZ112</f>
        <v>-3.2001495361328125E-2</v>
      </c>
    </row>
    <row r="51" spans="1:67">
      <c r="A51" s="86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133"/>
      <c r="BM51" s="133"/>
      <c r="BN51" s="133"/>
      <c r="BO51" s="133"/>
    </row>
    <row r="52" spans="1:67">
      <c r="A52" s="110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</row>
    <row r="53" spans="1:67">
      <c r="A53" s="110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</row>
    <row r="54" spans="1:67">
      <c r="A54" s="110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 t="s">
        <v>350</v>
      </c>
      <c r="AB54" s="110"/>
      <c r="AC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10"/>
      <c r="AS54" s="110"/>
      <c r="AT54" s="110"/>
      <c r="AU54" s="110"/>
      <c r="AV54" s="110"/>
      <c r="AW54" s="110"/>
      <c r="AX54" s="110"/>
      <c r="AY54" s="110"/>
      <c r="AZ54" s="110"/>
      <c r="BA54" s="110"/>
      <c r="BB54" s="110"/>
      <c r="BC54" s="110"/>
      <c r="BD54" s="110"/>
      <c r="BE54" s="110"/>
      <c r="BF54" s="110"/>
      <c r="BG54" s="110"/>
      <c r="BH54" s="110"/>
      <c r="BI54" s="110"/>
      <c r="BJ54" s="110"/>
      <c r="BK54" s="110"/>
    </row>
    <row r="55" spans="1:67">
      <c r="A55" s="110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54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N55" s="154"/>
      <c r="AO55" s="110"/>
      <c r="AP55" s="110"/>
      <c r="AR55" s="110"/>
      <c r="AS55" s="110"/>
      <c r="AT55" s="110"/>
      <c r="AU55" s="110"/>
      <c r="AV55" s="110"/>
      <c r="AW55" s="110"/>
      <c r="AX55" s="110"/>
      <c r="AY55" s="110"/>
      <c r="AZ55" s="110"/>
      <c r="BA55" s="110"/>
      <c r="BB55" s="110"/>
      <c r="BC55" s="110"/>
      <c r="BD55" s="110"/>
      <c r="BE55" s="110"/>
      <c r="BF55" s="110"/>
      <c r="BG55" s="110"/>
      <c r="BH55" s="110"/>
      <c r="BI55" s="110"/>
      <c r="BJ55" s="110"/>
      <c r="BK55" s="110"/>
    </row>
    <row r="56" spans="1:67" s="108" customFormat="1">
      <c r="A56" s="113"/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 t="s">
        <v>351</v>
      </c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 t="s">
        <v>352</v>
      </c>
      <c r="AS56" s="113"/>
      <c r="AT56" s="113"/>
      <c r="AU56" s="113"/>
      <c r="AV56" s="113"/>
      <c r="AW56" s="113"/>
      <c r="AX56" s="113"/>
      <c r="AY56" s="113"/>
      <c r="AZ56" s="113"/>
      <c r="BA56" s="113"/>
      <c r="BB56" s="113"/>
      <c r="BC56" s="113"/>
      <c r="BD56" s="113"/>
      <c r="BE56" s="113"/>
      <c r="BF56" s="113"/>
      <c r="BG56" s="113"/>
      <c r="BH56" s="113"/>
      <c r="BI56" s="113"/>
      <c r="BJ56" s="113"/>
      <c r="BK56" s="113"/>
    </row>
    <row r="57" spans="1:67">
      <c r="A57" s="110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110"/>
      <c r="AN57" s="110"/>
      <c r="AO57" s="110"/>
      <c r="AP57" s="110"/>
      <c r="AQ57" s="110"/>
      <c r="AR57" s="110"/>
      <c r="AS57" s="110"/>
      <c r="AT57" s="110"/>
      <c r="AU57" s="110"/>
      <c r="AV57" s="110"/>
      <c r="AW57" s="110"/>
      <c r="AX57" s="110"/>
      <c r="AY57" s="110"/>
      <c r="AZ57" s="110"/>
      <c r="BA57" s="110"/>
      <c r="BB57" s="110"/>
      <c r="BC57" s="110"/>
      <c r="BD57" s="110"/>
      <c r="BE57" s="110"/>
      <c r="BF57" s="110"/>
      <c r="BG57" s="110"/>
      <c r="BH57" s="110"/>
      <c r="BI57" s="110"/>
      <c r="BJ57" s="110"/>
      <c r="BK57" s="110"/>
    </row>
    <row r="58" spans="1:67">
      <c r="A58" s="110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  <c r="AS58" s="110"/>
      <c r="AT58" s="110"/>
      <c r="AU58" s="110"/>
      <c r="AV58" s="110"/>
      <c r="AW58" s="110"/>
      <c r="AX58" s="110"/>
      <c r="AY58" s="110"/>
      <c r="AZ58" s="110"/>
      <c r="BA58" s="110"/>
      <c r="BB58" s="110"/>
      <c r="BC58" s="110"/>
      <c r="BD58" s="110"/>
      <c r="BE58" s="110"/>
      <c r="BF58" s="110"/>
      <c r="BG58" s="110"/>
      <c r="BH58" s="110"/>
      <c r="BI58" s="110"/>
      <c r="BJ58" s="110"/>
      <c r="BK58" s="110"/>
    </row>
    <row r="59" spans="1:67">
      <c r="A59" s="110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/>
      <c r="AT59" s="110"/>
      <c r="AU59" s="110"/>
      <c r="AV59" s="110"/>
      <c r="AW59" s="110"/>
      <c r="AX59" s="110"/>
      <c r="AY59" s="110"/>
      <c r="AZ59" s="110"/>
      <c r="BA59" s="110"/>
      <c r="BB59" s="110"/>
      <c r="BC59" s="110"/>
      <c r="BD59" s="110"/>
      <c r="BE59" s="110"/>
      <c r="BF59" s="110"/>
      <c r="BG59" s="110"/>
      <c r="BH59" s="110"/>
      <c r="BI59" s="110"/>
      <c r="BJ59" s="110"/>
      <c r="BK59" s="110"/>
    </row>
    <row r="60" spans="1:67">
      <c r="A60" s="110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110"/>
      <c r="AO60" s="110"/>
      <c r="AP60" s="110"/>
      <c r="AQ60" s="110"/>
      <c r="AR60" s="110"/>
      <c r="AS60" s="110"/>
      <c r="AT60" s="110"/>
      <c r="AU60" s="110"/>
      <c r="AV60" s="110"/>
      <c r="AW60" s="110"/>
      <c r="AX60" s="110"/>
      <c r="AY60" s="110"/>
      <c r="AZ60" s="110"/>
      <c r="BA60" s="110"/>
      <c r="BB60" s="110"/>
      <c r="BC60" s="110"/>
      <c r="BD60" s="110"/>
      <c r="BE60" s="110"/>
      <c r="BF60" s="110"/>
      <c r="BG60" s="110"/>
      <c r="BH60" s="110"/>
      <c r="BI60" s="110"/>
      <c r="BJ60" s="110"/>
      <c r="BK60" s="110"/>
    </row>
    <row r="61" spans="1:67">
      <c r="A61" s="110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  <c r="BG61" s="110"/>
      <c r="BH61" s="110"/>
      <c r="BI61" s="110"/>
      <c r="BJ61" s="110"/>
      <c r="BK61" s="110"/>
    </row>
    <row r="62" spans="1:67">
      <c r="A62" s="110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  <c r="AS62" s="110"/>
      <c r="AT62" s="110"/>
      <c r="AU62" s="110"/>
      <c r="AV62" s="110"/>
      <c r="AW62" s="110"/>
      <c r="AX62" s="110"/>
      <c r="AY62" s="110"/>
      <c r="AZ62" s="110"/>
      <c r="BA62" s="110"/>
      <c r="BB62" s="110"/>
      <c r="BC62" s="110"/>
      <c r="BD62" s="110"/>
      <c r="BE62" s="110"/>
      <c r="BF62" s="110"/>
      <c r="BG62" s="110"/>
      <c r="BH62" s="110"/>
      <c r="BI62" s="110"/>
      <c r="BJ62" s="110"/>
      <c r="BK62" s="110"/>
    </row>
    <row r="64" spans="1:67" s="108" customFormat="1">
      <c r="A64" s="113"/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N64" s="113"/>
      <c r="O64" s="113" t="s">
        <v>353</v>
      </c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 t="s">
        <v>354</v>
      </c>
      <c r="AQ64" s="113"/>
      <c r="AR64" s="113"/>
      <c r="AS64" s="113"/>
      <c r="AT64" s="113"/>
      <c r="AU64" s="113"/>
      <c r="AV64" s="113"/>
      <c r="AW64" s="113"/>
      <c r="AX64" s="113"/>
      <c r="AY64" s="113"/>
      <c r="AZ64" s="113"/>
      <c r="BA64" s="113"/>
      <c r="BB64" s="113"/>
      <c r="BC64" s="113"/>
      <c r="BD64" s="113"/>
      <c r="BE64" s="113"/>
      <c r="BF64" s="113"/>
      <c r="BG64" s="113"/>
      <c r="BH64" s="113"/>
      <c r="BI64" s="113"/>
      <c r="BJ64" s="113"/>
      <c r="BK64" s="113"/>
    </row>
    <row r="65" spans="1:63">
      <c r="A65" s="110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P65" s="154" t="s">
        <v>47</v>
      </c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  <c r="AN65" s="154" t="s">
        <v>355</v>
      </c>
      <c r="AO65" s="110"/>
      <c r="AP65" s="110"/>
      <c r="AR65" s="110"/>
      <c r="AS65" s="110"/>
      <c r="AT65" s="110"/>
      <c r="AU65" s="110"/>
      <c r="AV65" s="110"/>
      <c r="AW65" s="110"/>
      <c r="AX65" s="110"/>
      <c r="AY65" s="110"/>
      <c r="AZ65" s="110"/>
      <c r="BA65" s="110"/>
      <c r="BB65" s="110"/>
      <c r="BC65" s="110"/>
      <c r="BD65" s="110"/>
      <c r="BE65" s="110"/>
      <c r="BF65" s="110"/>
      <c r="BG65" s="110"/>
      <c r="BH65" s="110"/>
      <c r="BI65" s="110"/>
      <c r="BJ65" s="110"/>
      <c r="BK65" s="110"/>
    </row>
    <row r="66" spans="1:63">
      <c r="A66" s="110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P66" s="154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  <c r="AK66" s="110"/>
      <c r="AL66" s="110"/>
      <c r="AN66" s="154"/>
      <c r="AO66" s="110"/>
      <c r="AP66" s="110"/>
      <c r="AR66" s="110"/>
      <c r="AS66" s="110"/>
      <c r="AT66" s="110"/>
      <c r="AU66" s="110"/>
      <c r="AV66" s="110"/>
      <c r="AW66" s="110"/>
      <c r="AX66" s="110"/>
      <c r="AY66" s="110"/>
      <c r="AZ66" s="110"/>
      <c r="BA66" s="110"/>
      <c r="BB66" s="110"/>
      <c r="BC66" s="110"/>
      <c r="BD66" s="110"/>
      <c r="BE66" s="110"/>
      <c r="BF66" s="110"/>
      <c r="BG66" s="110"/>
      <c r="BH66" s="110"/>
      <c r="BI66" s="110"/>
      <c r="BJ66" s="110"/>
      <c r="BK66" s="110"/>
    </row>
    <row r="67" spans="1:63">
      <c r="A67" s="323" t="s">
        <v>294</v>
      </c>
      <c r="B67" s="323"/>
      <c r="C67" s="323"/>
      <c r="D67" s="323"/>
      <c r="E67" s="323"/>
      <c r="F67" s="323"/>
      <c r="G67" s="323"/>
      <c r="H67" s="323"/>
      <c r="I67" s="323"/>
      <c r="J67" s="323"/>
      <c r="K67" s="323"/>
      <c r="L67" s="323"/>
      <c r="M67" s="323"/>
      <c r="N67" s="323"/>
      <c r="O67" s="323"/>
      <c r="P67" s="323"/>
      <c r="Q67" s="323"/>
      <c r="R67" s="323"/>
      <c r="S67" s="323"/>
      <c r="T67" s="323"/>
      <c r="U67" s="323"/>
      <c r="V67" s="323"/>
      <c r="W67" s="323"/>
      <c r="X67" s="323"/>
      <c r="Y67" s="323"/>
      <c r="Z67" s="323"/>
      <c r="AA67" s="323"/>
      <c r="AB67" s="323"/>
      <c r="AC67" s="323"/>
      <c r="AD67" s="323"/>
      <c r="AE67" s="323"/>
      <c r="AF67" s="323"/>
      <c r="AG67" s="323"/>
      <c r="AH67" s="323"/>
      <c r="AI67" s="323"/>
      <c r="AJ67" s="323"/>
      <c r="AK67" s="323"/>
      <c r="AL67" s="323"/>
      <c r="AM67" s="323"/>
      <c r="AN67" s="323"/>
      <c r="AO67" s="323"/>
      <c r="AP67" s="323"/>
      <c r="AQ67" s="323"/>
      <c r="AR67" s="323"/>
      <c r="AS67" s="323"/>
      <c r="AT67" s="323"/>
      <c r="AU67" s="323"/>
      <c r="AV67" s="323"/>
      <c r="AW67" s="323"/>
      <c r="AX67" s="323"/>
      <c r="AY67" s="323"/>
      <c r="AZ67" s="323"/>
      <c r="BA67" s="323"/>
      <c r="BB67" s="323"/>
      <c r="BC67" s="323"/>
      <c r="BD67" s="323"/>
      <c r="BE67" s="323"/>
      <c r="BF67" s="323"/>
      <c r="BG67" s="323"/>
      <c r="BH67" s="323"/>
      <c r="BI67" s="323"/>
      <c r="BJ67" s="323"/>
      <c r="BK67" s="110"/>
    </row>
    <row r="68" spans="1:63">
      <c r="A68" s="110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P68" s="154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N68" s="154"/>
      <c r="AO68" s="110"/>
      <c r="AP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110"/>
      <c r="BC68" s="110"/>
      <c r="BD68" s="110"/>
      <c r="BE68" s="110"/>
      <c r="BF68" s="110"/>
      <c r="BG68" s="110"/>
      <c r="BJ68" s="315">
        <v>4</v>
      </c>
      <c r="BK68" s="315"/>
    </row>
    <row r="69" spans="1:63">
      <c r="A69" s="110"/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0"/>
      <c r="AK69" s="110"/>
      <c r="AL69" s="110"/>
      <c r="AM69" s="110"/>
      <c r="AN69" s="110"/>
      <c r="AO69" s="110"/>
      <c r="AP69" s="110"/>
      <c r="AQ69" s="110"/>
      <c r="AR69" s="110"/>
      <c r="AS69" s="110"/>
      <c r="AT69" s="110"/>
      <c r="AU69" s="110"/>
      <c r="AV69" s="110"/>
      <c r="AW69" s="110"/>
      <c r="AX69" s="110"/>
      <c r="AY69" s="110"/>
      <c r="AZ69" s="110"/>
      <c r="BA69" s="110"/>
      <c r="BB69" s="110"/>
      <c r="BC69" s="110"/>
      <c r="BD69" s="110"/>
      <c r="BE69" s="110"/>
      <c r="BF69" s="110"/>
      <c r="BG69" s="110"/>
      <c r="BH69" s="110"/>
      <c r="BI69" s="110"/>
      <c r="BJ69" s="110"/>
      <c r="BK69" s="110"/>
    </row>
    <row r="70" spans="1:63">
      <c r="A70" s="110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  <c r="AS70" s="110"/>
      <c r="AT70" s="110"/>
      <c r="AU70" s="110"/>
      <c r="AV70" s="110"/>
      <c r="AW70" s="110"/>
      <c r="AX70" s="110"/>
      <c r="AY70" s="110"/>
      <c r="AZ70" s="110"/>
      <c r="BA70" s="110"/>
      <c r="BB70" s="110"/>
      <c r="BC70" s="110"/>
      <c r="BD70" s="110"/>
      <c r="BE70" s="110"/>
      <c r="BF70" s="110"/>
      <c r="BG70" s="110"/>
      <c r="BH70" s="110"/>
      <c r="BI70" s="110"/>
      <c r="BJ70" s="110"/>
      <c r="BK70" s="110"/>
    </row>
    <row r="71" spans="1:63">
      <c r="A71" s="110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/>
      <c r="AX71" s="110"/>
      <c r="AY71" s="110"/>
      <c r="AZ71" s="110"/>
      <c r="BA71" s="110"/>
      <c r="BB71" s="110"/>
      <c r="BC71" s="110"/>
      <c r="BD71" s="110"/>
      <c r="BE71" s="110"/>
      <c r="BF71" s="110"/>
      <c r="BG71" s="110"/>
      <c r="BH71" s="110"/>
      <c r="BI71" s="110"/>
      <c r="BJ71" s="110"/>
      <c r="BK71" s="110"/>
    </row>
    <row r="73" spans="1:63">
      <c r="A73" s="110"/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110"/>
      <c r="AT73" s="110"/>
      <c r="AU73" s="110"/>
      <c r="AV73" s="110"/>
      <c r="AW73" s="110"/>
      <c r="AX73" s="110"/>
      <c r="AY73" s="110"/>
      <c r="AZ73" s="110"/>
      <c r="BA73" s="110"/>
      <c r="BB73" s="110"/>
      <c r="BC73" s="110"/>
      <c r="BD73" s="110"/>
      <c r="BE73" s="110"/>
      <c r="BF73" s="110"/>
      <c r="BG73" s="110"/>
      <c r="BH73" s="110"/>
      <c r="BI73" s="110"/>
      <c r="BJ73" s="110"/>
      <c r="BK73" s="110"/>
    </row>
    <row r="74" spans="1:63">
      <c r="A74" s="110"/>
      <c r="B74" s="110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54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N74" s="154"/>
      <c r="AO74" s="110"/>
      <c r="AP74" s="110"/>
      <c r="AR74" s="110"/>
      <c r="AS74" s="110"/>
      <c r="AT74" s="110"/>
      <c r="AU74" s="110"/>
      <c r="AV74" s="110"/>
      <c r="AW74" s="110"/>
      <c r="AX74" s="110"/>
      <c r="AY74" s="110"/>
      <c r="AZ74" s="110"/>
      <c r="BA74" s="110"/>
      <c r="BB74" s="110"/>
      <c r="BC74" s="110"/>
      <c r="BD74" s="110"/>
      <c r="BE74" s="110"/>
      <c r="BF74" s="110"/>
      <c r="BG74" s="110"/>
      <c r="BH74" s="110"/>
      <c r="BI74" s="110"/>
      <c r="BJ74" s="110"/>
      <c r="BK74" s="110"/>
    </row>
    <row r="75" spans="1:63">
      <c r="A75" s="110"/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54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N75" s="154"/>
      <c r="AO75" s="110"/>
      <c r="AP75" s="110"/>
      <c r="AR75" s="110"/>
      <c r="AS75" s="110"/>
      <c r="AT75" s="110"/>
      <c r="AU75" s="110"/>
      <c r="AV75" s="110"/>
      <c r="AW75" s="110"/>
      <c r="AX75" s="110"/>
      <c r="AY75" s="110"/>
      <c r="AZ75" s="110"/>
      <c r="BA75" s="110"/>
      <c r="BB75" s="110"/>
      <c r="BC75" s="110"/>
      <c r="BD75" s="110"/>
      <c r="BE75" s="110"/>
      <c r="BF75" s="110"/>
      <c r="BG75" s="110"/>
      <c r="BH75" s="110"/>
      <c r="BI75" s="110"/>
      <c r="BJ75" s="110"/>
      <c r="BK75" s="110"/>
    </row>
    <row r="76" spans="1:63">
      <c r="A76" s="323"/>
      <c r="B76" s="323"/>
      <c r="C76" s="323"/>
      <c r="D76" s="323"/>
      <c r="E76" s="323"/>
      <c r="F76" s="323"/>
      <c r="G76" s="323"/>
      <c r="H76" s="323"/>
      <c r="I76" s="323"/>
      <c r="J76" s="323"/>
      <c r="K76" s="323"/>
      <c r="L76" s="323"/>
      <c r="M76" s="323"/>
      <c r="N76" s="323"/>
      <c r="O76" s="323"/>
      <c r="P76" s="323"/>
      <c r="Q76" s="323"/>
      <c r="R76" s="323"/>
      <c r="S76" s="323"/>
      <c r="T76" s="323"/>
      <c r="U76" s="323"/>
      <c r="V76" s="323"/>
      <c r="W76" s="323"/>
      <c r="X76" s="323"/>
      <c r="Y76" s="323"/>
      <c r="Z76" s="323"/>
      <c r="AA76" s="323"/>
      <c r="AB76" s="323"/>
      <c r="AC76" s="323"/>
      <c r="AD76" s="323"/>
      <c r="AE76" s="323"/>
      <c r="AF76" s="323"/>
      <c r="AG76" s="323"/>
      <c r="AH76" s="323"/>
      <c r="AI76" s="323"/>
      <c r="AJ76" s="323"/>
      <c r="AK76" s="323"/>
      <c r="AL76" s="323"/>
      <c r="AM76" s="323"/>
      <c r="AN76" s="323"/>
      <c r="AO76" s="323"/>
      <c r="AP76" s="323"/>
      <c r="AQ76" s="323"/>
      <c r="AR76" s="323"/>
      <c r="AS76" s="323"/>
      <c r="AT76" s="323"/>
      <c r="AU76" s="323"/>
      <c r="AV76" s="323"/>
      <c r="AW76" s="323"/>
      <c r="AX76" s="323"/>
      <c r="AY76" s="323"/>
      <c r="AZ76" s="323"/>
      <c r="BA76" s="323"/>
      <c r="BB76" s="323"/>
      <c r="BC76" s="323"/>
      <c r="BD76" s="323"/>
      <c r="BE76" s="323"/>
      <c r="BF76" s="323"/>
      <c r="BG76" s="323"/>
      <c r="BH76" s="323"/>
      <c r="BI76" s="323"/>
      <c r="BJ76" s="315"/>
      <c r="BK76" s="315"/>
    </row>
  </sheetData>
  <mergeCells count="172">
    <mergeCell ref="BJ68:BK68"/>
    <mergeCell ref="A76:BI76"/>
    <mergeCell ref="BJ76:BK76"/>
    <mergeCell ref="Q50:S50"/>
    <mergeCell ref="X50:AG50"/>
    <mergeCell ref="AH50:AQ50"/>
    <mergeCell ref="AR50:BA50"/>
    <mergeCell ref="BB50:BK50"/>
    <mergeCell ref="A67:BJ67"/>
    <mergeCell ref="Q45:S45"/>
    <mergeCell ref="X45:AG45"/>
    <mergeCell ref="AH45:AQ45"/>
    <mergeCell ref="AR45:BA45"/>
    <mergeCell ref="BB45:BK45"/>
    <mergeCell ref="Q47:S47"/>
    <mergeCell ref="X47:AG47"/>
    <mergeCell ref="AH47:AQ47"/>
    <mergeCell ref="AR47:BA47"/>
    <mergeCell ref="BB47:BK47"/>
    <mergeCell ref="Q41:S41"/>
    <mergeCell ref="X41:AG41"/>
    <mergeCell ref="AH41:AQ41"/>
    <mergeCell ref="AR41:BA41"/>
    <mergeCell ref="BB41:BK41"/>
    <mergeCell ref="Q43:S43"/>
    <mergeCell ref="X43:AG43"/>
    <mergeCell ref="AH43:AQ43"/>
    <mergeCell ref="AR43:BA43"/>
    <mergeCell ref="BB43:BK43"/>
    <mergeCell ref="Q39:S39"/>
    <mergeCell ref="X39:AG39"/>
    <mergeCell ref="AH39:AQ39"/>
    <mergeCell ref="AR39:BA39"/>
    <mergeCell ref="BB39:BK39"/>
    <mergeCell ref="Q40:S40"/>
    <mergeCell ref="X40:AG40"/>
    <mergeCell ref="AH40:AQ40"/>
    <mergeCell ref="AR40:BA40"/>
    <mergeCell ref="BB40:BK40"/>
    <mergeCell ref="Q37:S37"/>
    <mergeCell ref="X37:AG37"/>
    <mergeCell ref="AH37:AQ37"/>
    <mergeCell ref="AR37:BA37"/>
    <mergeCell ref="BB37:BK37"/>
    <mergeCell ref="Q38:S38"/>
    <mergeCell ref="X38:AG38"/>
    <mergeCell ref="AH38:AQ38"/>
    <mergeCell ref="AR38:BA38"/>
    <mergeCell ref="BB38:BK38"/>
    <mergeCell ref="Q34:S34"/>
    <mergeCell ref="X34:AG34"/>
    <mergeCell ref="AH34:AQ34"/>
    <mergeCell ref="AR34:BA34"/>
    <mergeCell ref="BB34:BK34"/>
    <mergeCell ref="Q36:S36"/>
    <mergeCell ref="X36:AG36"/>
    <mergeCell ref="AH36:AQ36"/>
    <mergeCell ref="BB32:BK32"/>
    <mergeCell ref="Q33:S33"/>
    <mergeCell ref="X33:AG33"/>
    <mergeCell ref="AH33:AQ33"/>
    <mergeCell ref="AR33:BA33"/>
    <mergeCell ref="BB33:BK33"/>
    <mergeCell ref="Q30:S30"/>
    <mergeCell ref="X30:AG30"/>
    <mergeCell ref="AH30:AQ30"/>
    <mergeCell ref="AR30:BA30"/>
    <mergeCell ref="BB30:BK30"/>
    <mergeCell ref="Q32:S32"/>
    <mergeCell ref="T32:W32"/>
    <mergeCell ref="X32:AG32"/>
    <mergeCell ref="AH32:AQ32"/>
    <mergeCell ref="AR32:BA32"/>
    <mergeCell ref="Q27:S27"/>
    <mergeCell ref="X27:AG27"/>
    <mergeCell ref="AH27:AQ27"/>
    <mergeCell ref="AR27:BA27"/>
    <mergeCell ref="BB27:BK27"/>
    <mergeCell ref="Q28:S28"/>
    <mergeCell ref="X28:AG28"/>
    <mergeCell ref="AH28:AQ28"/>
    <mergeCell ref="AR28:BA28"/>
    <mergeCell ref="BB28:BK28"/>
    <mergeCell ref="BB25:BK25"/>
    <mergeCell ref="Q26:S26"/>
    <mergeCell ref="T26:W26"/>
    <mergeCell ref="X26:AG26"/>
    <mergeCell ref="AH26:AQ26"/>
    <mergeCell ref="AR26:BA26"/>
    <mergeCell ref="BB26:BK26"/>
    <mergeCell ref="Q24:S24"/>
    <mergeCell ref="X24:AG24"/>
    <mergeCell ref="AH24:AQ24"/>
    <mergeCell ref="AR24:BA24"/>
    <mergeCell ref="BB24:BK24"/>
    <mergeCell ref="Q25:S25"/>
    <mergeCell ref="T25:W25"/>
    <mergeCell ref="X25:AG25"/>
    <mergeCell ref="AH25:AQ25"/>
    <mergeCell ref="AR25:BA25"/>
    <mergeCell ref="Q21:S21"/>
    <mergeCell ref="X21:AG21"/>
    <mergeCell ref="AH21:AQ21"/>
    <mergeCell ref="AR21:BA21"/>
    <mergeCell ref="BB21:BK21"/>
    <mergeCell ref="Q22:S22"/>
    <mergeCell ref="X22:AG22"/>
    <mergeCell ref="AH22:AQ22"/>
    <mergeCell ref="AR22:BA22"/>
    <mergeCell ref="BB22:BK22"/>
    <mergeCell ref="Q20:S20"/>
    <mergeCell ref="T20:W20"/>
    <mergeCell ref="X20:AG20"/>
    <mergeCell ref="AH20:AQ20"/>
    <mergeCell ref="AR20:BA20"/>
    <mergeCell ref="BB20:BK20"/>
    <mergeCell ref="Q19:S19"/>
    <mergeCell ref="T19:W19"/>
    <mergeCell ref="X19:AG19"/>
    <mergeCell ref="AH19:AQ19"/>
    <mergeCell ref="AR19:BA19"/>
    <mergeCell ref="BB19:BK19"/>
    <mergeCell ref="BB16:BK16"/>
    <mergeCell ref="Q18:S18"/>
    <mergeCell ref="X18:AG18"/>
    <mergeCell ref="AH18:AQ18"/>
    <mergeCell ref="AR18:BA18"/>
    <mergeCell ref="BB18:BK18"/>
    <mergeCell ref="Q14:S14"/>
    <mergeCell ref="X14:AG14"/>
    <mergeCell ref="AH14:AQ14"/>
    <mergeCell ref="AR14:BA14"/>
    <mergeCell ref="BB14:BK14"/>
    <mergeCell ref="Q16:S16"/>
    <mergeCell ref="T16:W16"/>
    <mergeCell ref="X16:AG16"/>
    <mergeCell ref="AH16:AQ16"/>
    <mergeCell ref="AR16:BA16"/>
    <mergeCell ref="Q13:S13"/>
    <mergeCell ref="T13:W13"/>
    <mergeCell ref="X13:AG13"/>
    <mergeCell ref="AH13:AQ13"/>
    <mergeCell ref="AR13:BA13"/>
    <mergeCell ref="BB13:BK13"/>
    <mergeCell ref="Q10:S10"/>
    <mergeCell ref="X10:AG10"/>
    <mergeCell ref="AH10:AQ10"/>
    <mergeCell ref="AR10:BA10"/>
    <mergeCell ref="BB10:BK10"/>
    <mergeCell ref="Q12:S12"/>
    <mergeCell ref="X12:AG12"/>
    <mergeCell ref="AH12:AQ12"/>
    <mergeCell ref="AR12:BA12"/>
    <mergeCell ref="BB12:BK12"/>
    <mergeCell ref="BB8:BK8"/>
    <mergeCell ref="A9:P9"/>
    <mergeCell ref="Q9:S9"/>
    <mergeCell ref="T9:W9"/>
    <mergeCell ref="X9:AG9"/>
    <mergeCell ref="AH9:AQ9"/>
    <mergeCell ref="AR9:BA9"/>
    <mergeCell ref="BB9:BK9"/>
    <mergeCell ref="A2:BK2"/>
    <mergeCell ref="A3:BK3"/>
    <mergeCell ref="A7:P8"/>
    <mergeCell ref="Q7:S8"/>
    <mergeCell ref="T7:W8"/>
    <mergeCell ref="X7:AQ7"/>
    <mergeCell ref="AR7:BK7"/>
    <mergeCell ref="X8:AG8"/>
    <mergeCell ref="AH8:AQ8"/>
    <mergeCell ref="AR8:BA8"/>
  </mergeCells>
  <pageMargins left="0.98425196850393704" right="0" top="0.59055118110236227" bottom="0.31496062992125984" header="0.31496062992125984" footer="0.31496062992125984"/>
  <pageSetup scale="78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27"/>
  <sheetViews>
    <sheetView workbookViewId="0">
      <selection activeCell="D25" sqref="D25"/>
    </sheetView>
  </sheetViews>
  <sheetFormatPr defaultColWidth="9.125" defaultRowHeight="13.55"/>
  <cols>
    <col min="1" max="1" width="57.375" style="40" customWidth="1"/>
    <col min="2" max="3" width="9.125" style="40"/>
    <col min="4" max="7" width="18.375" style="40" customWidth="1"/>
    <col min="8" max="16384" width="9.125" style="40"/>
  </cols>
  <sheetData>
    <row r="1" spans="1:7" ht="14.3">
      <c r="A1" s="41" t="s">
        <v>96</v>
      </c>
      <c r="B1" s="39"/>
      <c r="C1" s="39"/>
      <c r="D1" s="39"/>
      <c r="E1" s="39"/>
    </row>
    <row r="2" spans="1:7" ht="14.3">
      <c r="A2" s="42" t="s">
        <v>97</v>
      </c>
      <c r="B2" s="39"/>
      <c r="C2" s="39"/>
      <c r="D2" s="39"/>
      <c r="E2" s="23" t="s">
        <v>255</v>
      </c>
    </row>
    <row r="3" spans="1:7" s="51" customFormat="1" ht="27.1">
      <c r="A3" s="43" t="s">
        <v>98</v>
      </c>
      <c r="B3" s="43" t="s">
        <v>10</v>
      </c>
      <c r="C3" s="43" t="s">
        <v>139</v>
      </c>
      <c r="D3" s="50" t="s">
        <v>127</v>
      </c>
      <c r="E3" s="50" t="s">
        <v>128</v>
      </c>
      <c r="F3" s="50" t="s">
        <v>140</v>
      </c>
      <c r="G3" s="50" t="s">
        <v>141</v>
      </c>
    </row>
    <row r="4" spans="1:7">
      <c r="A4" s="44" t="s">
        <v>99</v>
      </c>
      <c r="B4" s="78" t="s">
        <v>133</v>
      </c>
      <c r="C4" s="43"/>
      <c r="D4" s="68">
        <f>SUMIFS('T5-6'!$BL:$BL,'T5-6'!$BK:$BK,KQKD!B4)</f>
        <v>2660769516.9840002</v>
      </c>
      <c r="E4" s="68">
        <f>SUMIFS('T5-6'!$BM:$BM,'T5-6'!$BK:$BK,KQKD!B4)</f>
        <v>2318163513.4000001</v>
      </c>
      <c r="F4" s="68">
        <f>SUMIFS('T5-6'!BN:BN,'T5-6'!BK:BK,KQKD!B4)</f>
        <v>2660769516.9840002</v>
      </c>
      <c r="G4" s="68">
        <f>SUMIFS('T5-6'!$BO:$BO,'T5-6'!$BK:$BK,KQKD!B4)</f>
        <v>2318163513.4000001</v>
      </c>
    </row>
    <row r="5" spans="1:7">
      <c r="A5" s="44" t="s">
        <v>12</v>
      </c>
      <c r="B5" s="78" t="s">
        <v>134</v>
      </c>
      <c r="C5" s="43"/>
      <c r="D5" s="68">
        <f>SUMIFS('T5-6'!$BL:$BL,'T5-6'!$BK:$BK,KQKD!B5)</f>
        <v>33581810.056000002</v>
      </c>
      <c r="E5" s="68">
        <f>SUMIFS('T5-6'!$BM:$BM,'T5-6'!$BK:$BK,KQKD!B5)</f>
        <v>38789691</v>
      </c>
      <c r="F5" s="68">
        <f>SUMIFS('T5-6'!BN:BN,'T5-6'!BK:BK,KQKD!B5)</f>
        <v>33581810.056000002</v>
      </c>
      <c r="G5" s="68">
        <f>SUMIFS('T5-6'!$BO:$BO,'T5-6'!$BK:$BK,KQKD!B5)</f>
        <v>38789691</v>
      </c>
    </row>
    <row r="6" spans="1:7">
      <c r="A6" s="44" t="s">
        <v>100</v>
      </c>
      <c r="B6" s="43">
        <v>10</v>
      </c>
      <c r="C6" s="43"/>
      <c r="D6" s="68">
        <f>D4-D5</f>
        <v>2627187706.928</v>
      </c>
      <c r="E6" s="68">
        <f t="shared" ref="E6:G6" si="0">E4-E5</f>
        <v>2279373822.4000001</v>
      </c>
      <c r="F6" s="68">
        <f t="shared" si="0"/>
        <v>2627187706.928</v>
      </c>
      <c r="G6" s="68">
        <f t="shared" si="0"/>
        <v>2279373822.4000001</v>
      </c>
    </row>
    <row r="7" spans="1:7">
      <c r="A7" s="44" t="s">
        <v>101</v>
      </c>
      <c r="B7" s="43">
        <v>11</v>
      </c>
      <c r="C7" s="43"/>
      <c r="D7" s="68">
        <f>SUMIFS('T5-6'!$BL:$BL,'T5-6'!$BK:$BK,KQKD!B7)</f>
        <v>1713627389.438</v>
      </c>
      <c r="E7" s="68">
        <f>SUMIFS('T5-6'!$BM:$BM,'T5-6'!$BK:$BK,KQKD!B7)</f>
        <v>1474637013.2920001</v>
      </c>
      <c r="F7" s="68">
        <f>SUMIFS('T5-6'!BN:BN,'T5-6'!BK:BK,KQKD!B7)</f>
        <v>1713627389.438</v>
      </c>
      <c r="G7" s="68">
        <f>SUMIFS('T5-6'!$BO:$BO,'T5-6'!$BK:$BK,KQKD!B7)</f>
        <v>1474637013.2920001</v>
      </c>
    </row>
    <row r="8" spans="1:7">
      <c r="A8" s="44" t="s">
        <v>102</v>
      </c>
      <c r="B8" s="43">
        <v>20</v>
      </c>
      <c r="C8" s="43"/>
      <c r="D8" s="68">
        <f>D6-D7</f>
        <v>913560317.49000001</v>
      </c>
      <c r="E8" s="68">
        <f>E6-E7</f>
        <v>804736809.10800004</v>
      </c>
      <c r="F8" s="68">
        <f>F6-F7</f>
        <v>913560317.49000001</v>
      </c>
      <c r="G8" s="68">
        <f>G6-G7</f>
        <v>804736809.10800004</v>
      </c>
    </row>
    <row r="9" spans="1:7">
      <c r="A9" s="44" t="s">
        <v>103</v>
      </c>
      <c r="B9" s="43">
        <v>21</v>
      </c>
      <c r="C9" s="43"/>
      <c r="D9" s="68">
        <f>SUMIFS('T5-6'!$BL:$BL,'T5-6'!$BK:$BK,KQKD!B9)</f>
        <v>359389321.64499998</v>
      </c>
      <c r="E9" s="68">
        <f>SUMIFS('T5-6'!$BM:$BM,'T5-6'!$BK:$BK,KQKD!B9)</f>
        <v>477726898</v>
      </c>
      <c r="F9" s="68">
        <f>SUMIFS('T5-6'!BN:BN,'T5-6'!BK:BK,KQKD!B9)</f>
        <v>359389321.64499998</v>
      </c>
      <c r="G9" s="68">
        <f>SUMIFS('T5-6'!$BO:$BO,'T5-6'!$BK:$BK,KQKD!B9)</f>
        <v>477726898</v>
      </c>
    </row>
    <row r="10" spans="1:7">
      <c r="A10" s="44" t="s">
        <v>104</v>
      </c>
      <c r="B10" s="43">
        <v>22</v>
      </c>
      <c r="C10" s="43"/>
      <c r="D10" s="68">
        <f>SUMIFS('T5-6'!$BL:$BL,'T5-6'!$BK:$BK,KQKD!B10)</f>
        <v>127350482.51800001</v>
      </c>
      <c r="E10" s="68">
        <f>SUMIFS('T5-6'!$BM:$BM,'T5-6'!$BK:$BK,KQKD!B10)</f>
        <v>115701874</v>
      </c>
      <c r="F10" s="68">
        <f>SUMIFS('T5-6'!BN:BN,'T5-6'!BK:BK,KQKD!B10)</f>
        <v>127350482.51800001</v>
      </c>
      <c r="G10" s="68">
        <f>SUMIFS('T5-6'!$BO:$BO,'T5-6'!$BK:$BK,KQKD!B10)</f>
        <v>115701874</v>
      </c>
    </row>
    <row r="11" spans="1:7" ht="14.3">
      <c r="A11" s="45" t="s">
        <v>113</v>
      </c>
      <c r="B11" s="46">
        <v>23</v>
      </c>
      <c r="C11" s="46"/>
      <c r="D11" s="68">
        <f>SUMIFS('T5-6'!$BL:$BL,'T5-6'!$BK:$BK,KQKD!B11)</f>
        <v>80169268.753999993</v>
      </c>
      <c r="E11" s="68">
        <f>SUMIFS('T5-6'!$BM:$BM,'T5-6'!$BK:$BK,KQKD!B11)</f>
        <v>79925985</v>
      </c>
      <c r="F11" s="68">
        <f>SUMIFS('T5-6'!BN:BN,'T5-6'!BK:BK,KQKD!B11)</f>
        <v>80169268.753999993</v>
      </c>
      <c r="G11" s="68">
        <f>SUMIFS('T5-6'!$BO:$BO,'T5-6'!$BK:$BK,KQKD!B11)</f>
        <v>79925985</v>
      </c>
    </row>
    <row r="12" spans="1:7" s="79" customFormat="1" ht="14.3">
      <c r="A12" s="44" t="s">
        <v>238</v>
      </c>
      <c r="B12" s="43">
        <v>24</v>
      </c>
      <c r="C12" s="43"/>
      <c r="D12" s="68">
        <f>SUMIFS('T5-6'!$BL:$BL,'T5-6'!$BK:$BK,KQKD!B12)</f>
        <v>3300996.642</v>
      </c>
      <c r="E12" s="68">
        <f>SUMIFS('T5-6'!$BM:$BM,'T5-6'!$BK:$BK,KQKD!B12)</f>
        <v>30115092.094999999</v>
      </c>
      <c r="F12" s="68">
        <f>SUMIFS('T5-6'!BN:BN,'T5-6'!BK:BK,KQKD!B12)</f>
        <v>3300996.642</v>
      </c>
      <c r="G12" s="68">
        <f>SUMIFS('T5-6'!$BO:$BO,'T5-6'!$BK:$BK,KQKD!B12)</f>
        <v>30115092.094999999</v>
      </c>
    </row>
    <row r="13" spans="1:7">
      <c r="A13" s="44" t="s">
        <v>239</v>
      </c>
      <c r="B13" s="43">
        <v>25</v>
      </c>
      <c r="C13" s="43"/>
      <c r="D13" s="68">
        <f>SUMIFS('T5-6'!$BL:$BL,'T5-6'!$BK:$BK,KQKD!B13)</f>
        <v>367582694.912</v>
      </c>
      <c r="E13" s="68">
        <f>SUMIFS('T5-6'!$BM:$BM,'T5-6'!$BK:$BK,KQKD!B13)</f>
        <v>414750825.708</v>
      </c>
      <c r="F13" s="68">
        <f>SUMIFS('T5-6'!BN:BN,'T5-6'!BK:BK,KQKD!B13)</f>
        <v>367582694.912</v>
      </c>
      <c r="G13" s="68">
        <f>SUMIFS('T5-6'!$BO:$BO,'T5-6'!$BK:$BK,KQKD!B13)</f>
        <v>414750825.708</v>
      </c>
    </row>
    <row r="14" spans="1:7">
      <c r="A14" s="44" t="s">
        <v>240</v>
      </c>
      <c r="B14" s="43">
        <v>26</v>
      </c>
      <c r="C14" s="43"/>
      <c r="D14" s="68">
        <f>SUMIFS('T5-6'!$BL:$BL,'T5-6'!$BK:$BK,KQKD!B14)</f>
        <v>148955340.86300001</v>
      </c>
      <c r="E14" s="68">
        <f>SUMIFS('T5-6'!$BM:$BM,'T5-6'!$BK:$BK,KQKD!B14)</f>
        <v>144484562</v>
      </c>
      <c r="F14" s="68">
        <f>SUMIFS('T5-6'!BN:BN,'T5-6'!BK:BK,KQKD!B14)</f>
        <v>148955340.86300001</v>
      </c>
      <c r="G14" s="68">
        <f>SUMIFS('T5-6'!$BO:$BO,'T5-6'!$BK:$BK,KQKD!B14)</f>
        <v>144484562</v>
      </c>
    </row>
    <row r="15" spans="1:7" ht="27.1">
      <c r="A15" s="44" t="s">
        <v>241</v>
      </c>
      <c r="B15" s="43">
        <v>30</v>
      </c>
      <c r="C15" s="43"/>
      <c r="D15" s="68">
        <f>D8+(D9-D10)+D12-(D13+D14)</f>
        <v>632362117.48400009</v>
      </c>
      <c r="E15" s="68">
        <f>E8+(E9-E10)+E12-(E13+E14)</f>
        <v>637641537.49500012</v>
      </c>
      <c r="F15" s="68">
        <f>F8+(F9-F10)+F12-(F13+F14)</f>
        <v>632362117.48400009</v>
      </c>
      <c r="G15" s="68">
        <f>G8+(G9-G10)+G12-(G13+G14)</f>
        <v>637641537.49500012</v>
      </c>
    </row>
    <row r="16" spans="1:7">
      <c r="A16" s="44" t="s">
        <v>242</v>
      </c>
      <c r="B16" s="43">
        <v>31</v>
      </c>
      <c r="C16" s="43"/>
      <c r="D16" s="68">
        <f>SUMIFS('T5-6'!$BL:$BL,'T5-6'!$BK:$BK,KQKD!B16)</f>
        <v>283331.12800000003</v>
      </c>
      <c r="E16" s="68">
        <f>SUMIFS('T5-6'!$BM:$BM,'T5-6'!$BK:$BK,KQKD!B16)</f>
        <v>873112</v>
      </c>
      <c r="F16" s="68">
        <f>SUMIFS('T5-6'!BN:BN,'T5-6'!BK:BK,KQKD!B16)</f>
        <v>283331.12800000003</v>
      </c>
      <c r="G16" s="68">
        <f>SUMIFS('T5-6'!$BO:$BO,'T5-6'!$BK:$BK,KQKD!B16)</f>
        <v>873112</v>
      </c>
    </row>
    <row r="17" spans="1:7">
      <c r="A17" s="44" t="s">
        <v>243</v>
      </c>
      <c r="B17" s="43">
        <v>32</v>
      </c>
      <c r="C17" s="43"/>
      <c r="D17" s="68">
        <f>SUMIFS('T5-6'!$BL:$BL,'T5-6'!$BK:$BK,KQKD!B17)</f>
        <v>182854.00700000001</v>
      </c>
      <c r="E17" s="68">
        <f>SUMIFS('T5-6'!$BM:$BM,'T5-6'!$BK:$BK,KQKD!B17)</f>
        <v>1183812</v>
      </c>
      <c r="F17" s="68">
        <f>SUMIFS('T5-6'!BN:BN,'T5-6'!BK:BK,KQKD!B17)</f>
        <v>182854.00700000001</v>
      </c>
      <c r="G17" s="68">
        <f>SUMIFS('T5-6'!$BO:$BO,'T5-6'!$BK:$BK,KQKD!B17)</f>
        <v>1183812</v>
      </c>
    </row>
    <row r="18" spans="1:7">
      <c r="A18" s="44" t="s">
        <v>244</v>
      </c>
      <c r="B18" s="43">
        <v>40</v>
      </c>
      <c r="C18" s="43"/>
      <c r="D18" s="68">
        <f>D16-D17</f>
        <v>100477.12100000001</v>
      </c>
      <c r="E18" s="68">
        <f>E16-E17</f>
        <v>-310700</v>
      </c>
      <c r="F18" s="68">
        <f>F16-F17</f>
        <v>100477.12100000001</v>
      </c>
      <c r="G18" s="68">
        <f>G16-G17</f>
        <v>-310700</v>
      </c>
    </row>
    <row r="19" spans="1:7">
      <c r="A19" s="44" t="s">
        <v>108</v>
      </c>
      <c r="B19" s="43">
        <v>50</v>
      </c>
      <c r="C19" s="43"/>
      <c r="D19" s="68">
        <f>D15+D18</f>
        <v>632462594.60500014</v>
      </c>
      <c r="E19" s="68">
        <f>E15+E18</f>
        <v>637330837.49500012</v>
      </c>
      <c r="F19" s="68">
        <f>F15+F18</f>
        <v>632462594.60500014</v>
      </c>
      <c r="G19" s="68">
        <f>G15+G18</f>
        <v>637330837.49500012</v>
      </c>
    </row>
    <row r="20" spans="1:7">
      <c r="A20" s="44" t="s">
        <v>109</v>
      </c>
      <c r="B20" s="43">
        <v>51</v>
      </c>
      <c r="C20" s="43"/>
      <c r="D20" s="68">
        <f>SUMIFS('T5-6'!$BL:$BL,'T5-6'!$BK:$BK,KQKD!B20)</f>
        <v>128643268.292</v>
      </c>
      <c r="E20" s="68">
        <f>SUMIFS('T5-6'!$BM:$BM,'T5-6'!$BK:$BK,KQKD!B20)</f>
        <v>117006856</v>
      </c>
      <c r="F20" s="68">
        <f>SUMIFS('T5-6'!BN:BN,'T5-6'!BK:BK,KQKD!B20)</f>
        <v>128643268.292</v>
      </c>
      <c r="G20" s="68">
        <f>SUMIFS('T5-6'!$BO:$BO,'T5-6'!$BK:$BK,KQKD!B20)</f>
        <v>117006856</v>
      </c>
    </row>
    <row r="21" spans="1:7">
      <c r="A21" s="44" t="s">
        <v>110</v>
      </c>
      <c r="B21" s="43">
        <v>52</v>
      </c>
      <c r="C21" s="43"/>
      <c r="D21" s="68">
        <f>SUMIFS('T5-6'!$BL:$BL,'T5-6'!$BK:$BK,KQKD!B21)</f>
        <v>-21538936.333000001</v>
      </c>
      <c r="E21" s="68">
        <f>SUMIFS('T5-6'!$BM:$BM,'T5-6'!$BK:$BK,KQKD!B21)</f>
        <v>-2077848</v>
      </c>
      <c r="F21" s="68">
        <f>SUMIFS('T5-6'!BN:BN,'T5-6'!BK:BK,KQKD!B21)</f>
        <v>-21538936.333000001</v>
      </c>
      <c r="G21" s="68">
        <f>SUMIFS('T5-6'!$BO:$BO,'T5-6'!$BK:$BK,KQKD!B21)</f>
        <v>-2077848</v>
      </c>
    </row>
    <row r="22" spans="1:7">
      <c r="A22" s="44" t="s">
        <v>111</v>
      </c>
      <c r="B22" s="43">
        <v>60</v>
      </c>
      <c r="C22" s="43"/>
      <c r="D22" s="68">
        <f>D19-D20-D21</f>
        <v>525358262.64600015</v>
      </c>
      <c r="E22" s="68">
        <f>E19-E20-E21</f>
        <v>522401829.49500012</v>
      </c>
      <c r="F22" s="68">
        <f>F19-F20-F21</f>
        <v>525358262.64600015</v>
      </c>
      <c r="G22" s="68">
        <f>G19-G20-G21</f>
        <v>522401829.49500012</v>
      </c>
    </row>
    <row r="23" spans="1:7">
      <c r="A23" s="44" t="s">
        <v>106</v>
      </c>
      <c r="B23" s="43">
        <v>61</v>
      </c>
      <c r="C23" s="43"/>
      <c r="D23" s="68">
        <f>D22-D24</f>
        <v>540782592.14684463</v>
      </c>
      <c r="E23" s="68">
        <f>E22-E24</f>
        <v>491952136.49500012</v>
      </c>
      <c r="F23" s="68">
        <f>F22-F24</f>
        <v>540782592.14684463</v>
      </c>
      <c r="G23" s="68">
        <f>G22-G24</f>
        <v>491952136.49500012</v>
      </c>
    </row>
    <row r="24" spans="1:7">
      <c r="A24" s="44" t="s">
        <v>105</v>
      </c>
      <c r="B24" s="43">
        <v>62</v>
      </c>
      <c r="C24" s="43"/>
      <c r="D24" s="68">
        <f>SUMIFS('T5-6'!$BL:$BL,'T5-6'!$BK:$BK,KQKD!B24)</f>
        <v>-15424329.500844421</v>
      </c>
      <c r="E24" s="68">
        <f>SUMIFS('T5-6'!$BM:$BM,'T5-6'!$BK:$BK,KQKD!B24)</f>
        <v>30449693</v>
      </c>
      <c r="F24" s="68">
        <f>SUMIFS('T5-6'!BN:BN,'T5-6'!BK:BK,KQKD!B24)</f>
        <v>-15424329.500844421</v>
      </c>
      <c r="G24" s="68">
        <f>SUMIFS('T5-6'!$BO:$BO,'T5-6'!$BK:$BK,KQKD!B24)</f>
        <v>30449693</v>
      </c>
    </row>
    <row r="25" spans="1:7">
      <c r="A25" s="44" t="s">
        <v>112</v>
      </c>
      <c r="B25" s="43">
        <v>70</v>
      </c>
      <c r="C25" s="43"/>
      <c r="D25" s="68">
        <f>SUMIFS('T5-6'!$BL:$BL,'T5-6'!$BK:$BK,KQKD!B25)</f>
        <v>1053</v>
      </c>
      <c r="E25" s="68">
        <f>SUMIFS('T5-6'!$BM:$BM,'T5-6'!$BK:$BK,KQKD!B25)</f>
        <v>933</v>
      </c>
      <c r="F25" s="68">
        <f>SUMIFS('T5-6'!BN:BN,'T5-6'!BK:BK,KQKD!B25)</f>
        <v>1053</v>
      </c>
      <c r="G25" s="68">
        <f>SUMIFS('T5-6'!$BO:$BO,'T5-6'!$BK:$BK,KQKD!B25)</f>
        <v>933</v>
      </c>
    </row>
    <row r="26" spans="1:7" ht="14.3">
      <c r="A26" s="47" t="s">
        <v>107</v>
      </c>
      <c r="B26" s="39"/>
      <c r="C26" s="39"/>
      <c r="D26" s="39"/>
      <c r="E26" s="39"/>
    </row>
    <row r="27" spans="1:7" ht="14.3">
      <c r="A27" s="48"/>
      <c r="B27" s="49"/>
      <c r="C27" s="49"/>
      <c r="D27" s="49"/>
      <c r="E27" s="4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T115"/>
  <sheetViews>
    <sheetView view="pageBreakPreview" topLeftCell="A29" zoomScaleNormal="100" zoomScaleSheetLayoutView="100" workbookViewId="0">
      <selection activeCell="A53" sqref="A53"/>
    </sheetView>
  </sheetViews>
  <sheetFormatPr defaultColWidth="8" defaultRowHeight="14.3"/>
  <cols>
    <col min="1" max="12" width="1.5" style="194" customWidth="1"/>
    <col min="13" max="14" width="3" style="194" customWidth="1"/>
    <col min="15" max="15" width="3.125" style="194" customWidth="1"/>
    <col min="16" max="16" width="1.5" style="194" customWidth="1"/>
    <col min="17" max="17" width="1.25" style="194" customWidth="1"/>
    <col min="18" max="21" width="1.5" style="194" customWidth="1"/>
    <col min="22" max="22" width="2.625" style="194" customWidth="1"/>
    <col min="23" max="25" width="1.5" style="194" customWidth="1"/>
    <col min="26" max="26" width="1.375" style="194" customWidth="1"/>
    <col min="27" max="27" width="1.5" style="194" customWidth="1"/>
    <col min="28" max="28" width="0.875" style="194" customWidth="1"/>
    <col min="29" max="36" width="1.5" style="194" customWidth="1"/>
    <col min="37" max="37" width="1.625" style="194" customWidth="1"/>
    <col min="38" max="38" width="1.375" style="194" customWidth="1"/>
    <col min="39" max="41" width="1.5" style="194" customWidth="1"/>
    <col min="42" max="42" width="1" style="194" customWidth="1"/>
    <col min="43" max="46" width="1.5" style="194" customWidth="1"/>
    <col min="47" max="47" width="1.375" style="194" customWidth="1"/>
    <col min="48" max="48" width="1.5" style="194" customWidth="1"/>
    <col min="49" max="49" width="0.75" style="194" customWidth="1"/>
    <col min="50" max="50" width="2.125" style="194" customWidth="1"/>
    <col min="51" max="54" width="1.5" style="194" customWidth="1"/>
    <col min="55" max="55" width="0.5" style="194" customWidth="1"/>
    <col min="56" max="57" width="1.5" style="194" customWidth="1"/>
    <col min="58" max="58" width="1.875" style="194" customWidth="1"/>
    <col min="59" max="62" width="1.5" style="194" customWidth="1"/>
    <col min="63" max="63" width="13.625" style="251" customWidth="1"/>
    <col min="64" max="64" width="13.125" style="194" bestFit="1" customWidth="1"/>
    <col min="65" max="65" width="12.625" style="194" customWidth="1"/>
    <col min="66" max="66" width="12.875" style="194" customWidth="1"/>
    <col min="67" max="67" width="12" style="194" bestFit="1" customWidth="1"/>
    <col min="68" max="69" width="13.125" style="194" bestFit="1" customWidth="1"/>
    <col min="70" max="16384" width="8" style="194"/>
  </cols>
  <sheetData>
    <row r="1" spans="1:67" s="195" customFormat="1" ht="16.75" customHeight="1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T1" s="194"/>
      <c r="AU1" s="194"/>
      <c r="AV1" s="194"/>
      <c r="AW1" s="194"/>
      <c r="AX1" s="194"/>
      <c r="AY1" s="194"/>
      <c r="AZ1" s="194"/>
      <c r="BA1" s="194"/>
      <c r="BB1" s="194"/>
      <c r="BC1" s="194"/>
      <c r="BD1" s="194"/>
      <c r="BE1" s="194"/>
      <c r="BF1" s="194"/>
      <c r="BG1" s="194"/>
      <c r="BH1" s="194"/>
      <c r="BI1" s="194"/>
      <c r="BJ1" s="194"/>
      <c r="BK1" s="256"/>
    </row>
    <row r="2" spans="1:67" s="195" customFormat="1" ht="16.75" customHeight="1">
      <c r="A2" s="342" t="s">
        <v>260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2"/>
      <c r="AJ2" s="342"/>
      <c r="AK2" s="342"/>
      <c r="AL2" s="342"/>
      <c r="AM2" s="342"/>
      <c r="AN2" s="342"/>
      <c r="AO2" s="342"/>
      <c r="AP2" s="342"/>
      <c r="AQ2" s="342"/>
      <c r="AR2" s="342"/>
      <c r="AS2" s="342"/>
      <c r="AT2" s="342"/>
      <c r="AU2" s="342"/>
      <c r="AV2" s="342"/>
      <c r="AW2" s="342"/>
      <c r="AX2" s="342"/>
      <c r="AY2" s="342"/>
      <c r="AZ2" s="342"/>
      <c r="BA2" s="342"/>
      <c r="BB2" s="342"/>
      <c r="BC2" s="342"/>
      <c r="BD2" s="342"/>
      <c r="BE2" s="342"/>
      <c r="BF2" s="342"/>
      <c r="BG2" s="342"/>
      <c r="BH2" s="342"/>
      <c r="BI2" s="342"/>
      <c r="BJ2" s="342"/>
      <c r="BK2" s="257"/>
      <c r="BL2" s="196"/>
    </row>
    <row r="3" spans="1:67" s="195" customFormat="1" ht="16.75" customHeight="1">
      <c r="A3" s="342" t="s">
        <v>502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342"/>
      <c r="AE3" s="342"/>
      <c r="AF3" s="342"/>
      <c r="AG3" s="342"/>
      <c r="AH3" s="342"/>
      <c r="AI3" s="342"/>
      <c r="AJ3" s="342"/>
      <c r="AK3" s="342"/>
      <c r="AL3" s="342"/>
      <c r="AM3" s="342"/>
      <c r="AN3" s="342"/>
      <c r="AO3" s="342"/>
      <c r="AP3" s="342"/>
      <c r="AQ3" s="342"/>
      <c r="AR3" s="342"/>
      <c r="AS3" s="342"/>
      <c r="AT3" s="342"/>
      <c r="AU3" s="342"/>
      <c r="AV3" s="342"/>
      <c r="AW3" s="342"/>
      <c r="AX3" s="342"/>
      <c r="AY3" s="342"/>
      <c r="AZ3" s="342"/>
      <c r="BA3" s="342"/>
      <c r="BB3" s="342"/>
      <c r="BC3" s="342"/>
      <c r="BD3" s="342"/>
      <c r="BE3" s="342"/>
      <c r="BF3" s="342"/>
      <c r="BG3" s="342"/>
      <c r="BH3" s="342"/>
      <c r="BI3" s="342"/>
      <c r="BJ3" s="342"/>
      <c r="BK3" s="256"/>
    </row>
    <row r="4" spans="1:67" s="195" customFormat="1" ht="16.75" customHeight="1">
      <c r="A4" s="197"/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197"/>
      <c r="AG4" s="197"/>
      <c r="AH4" s="197"/>
      <c r="AI4" s="197"/>
      <c r="AJ4" s="197"/>
      <c r="AK4" s="197"/>
      <c r="AL4" s="197"/>
      <c r="AM4" s="197"/>
      <c r="AN4" s="197"/>
      <c r="AO4" s="197"/>
      <c r="AP4" s="197"/>
      <c r="AQ4" s="197"/>
      <c r="AR4" s="197"/>
      <c r="AS4" s="197"/>
      <c r="AT4" s="197"/>
      <c r="AU4" s="197"/>
      <c r="AV4" s="197"/>
      <c r="AW4" s="197"/>
      <c r="AX4" s="197"/>
      <c r="AY4" s="197"/>
      <c r="AZ4" s="197"/>
      <c r="BA4" s="197"/>
      <c r="BB4" s="197"/>
      <c r="BC4" s="197"/>
      <c r="BD4" s="197"/>
      <c r="BE4" s="197"/>
      <c r="BF4" s="197"/>
      <c r="BG4" s="197"/>
      <c r="BH4" s="197"/>
      <c r="BI4" s="197"/>
      <c r="BJ4" s="197"/>
      <c r="BK4" s="256"/>
    </row>
    <row r="6" spans="1:67">
      <c r="BJ6" s="198" t="s">
        <v>458</v>
      </c>
    </row>
    <row r="7" spans="1:67">
      <c r="BJ7" s="199" t="s">
        <v>269</v>
      </c>
    </row>
    <row r="8" spans="1:67" ht="15.7">
      <c r="A8" s="200" t="s">
        <v>270</v>
      </c>
      <c r="BH8" s="201"/>
      <c r="BI8" s="201"/>
    </row>
    <row r="9" spans="1:67" ht="22.1" customHeight="1">
      <c r="A9" s="343" t="s">
        <v>98</v>
      </c>
      <c r="B9" s="343"/>
      <c r="C9" s="343"/>
      <c r="D9" s="343"/>
      <c r="E9" s="343"/>
      <c r="F9" s="343"/>
      <c r="G9" s="343"/>
      <c r="H9" s="343"/>
      <c r="I9" s="343"/>
      <c r="J9" s="343"/>
      <c r="K9" s="343"/>
      <c r="L9" s="343"/>
      <c r="M9" s="343"/>
      <c r="N9" s="343"/>
      <c r="O9" s="343"/>
      <c r="P9" s="344" t="s">
        <v>10</v>
      </c>
      <c r="Q9" s="345"/>
      <c r="R9" s="346"/>
      <c r="S9" s="350" t="s">
        <v>139</v>
      </c>
      <c r="T9" s="351"/>
      <c r="U9" s="351"/>
      <c r="V9" s="352"/>
      <c r="W9" s="343" t="s">
        <v>459</v>
      </c>
      <c r="X9" s="343"/>
      <c r="Y9" s="343"/>
      <c r="Z9" s="343"/>
      <c r="AA9" s="343"/>
      <c r="AB9" s="343"/>
      <c r="AC9" s="343"/>
      <c r="AD9" s="343"/>
      <c r="AE9" s="343"/>
      <c r="AF9" s="343"/>
      <c r="AG9" s="343"/>
      <c r="AH9" s="343"/>
      <c r="AI9" s="343"/>
      <c r="AJ9" s="343"/>
      <c r="AK9" s="343"/>
      <c r="AL9" s="343"/>
      <c r="AM9" s="343"/>
      <c r="AN9" s="343"/>
      <c r="AO9" s="343"/>
      <c r="AP9" s="343"/>
      <c r="AQ9" s="343" t="s">
        <v>460</v>
      </c>
      <c r="AR9" s="343"/>
      <c r="AS9" s="343"/>
      <c r="AT9" s="343"/>
      <c r="AU9" s="343"/>
      <c r="AV9" s="343"/>
      <c r="AW9" s="343"/>
      <c r="AX9" s="343"/>
      <c r="AY9" s="343"/>
      <c r="AZ9" s="343"/>
      <c r="BA9" s="343"/>
      <c r="BB9" s="343"/>
      <c r="BC9" s="343"/>
      <c r="BD9" s="343"/>
      <c r="BE9" s="343"/>
      <c r="BF9" s="343"/>
      <c r="BG9" s="343"/>
      <c r="BH9" s="343"/>
      <c r="BI9" s="343"/>
      <c r="BJ9" s="343"/>
    </row>
    <row r="10" spans="1:67" ht="28.55" customHeight="1">
      <c r="A10" s="343"/>
      <c r="B10" s="343"/>
      <c r="C10" s="343"/>
      <c r="D10" s="343"/>
      <c r="E10" s="343"/>
      <c r="F10" s="343"/>
      <c r="G10" s="343"/>
      <c r="H10" s="343"/>
      <c r="I10" s="343"/>
      <c r="J10" s="343"/>
      <c r="K10" s="343"/>
      <c r="L10" s="343"/>
      <c r="M10" s="343"/>
      <c r="N10" s="343"/>
      <c r="O10" s="343"/>
      <c r="P10" s="347"/>
      <c r="Q10" s="348"/>
      <c r="R10" s="349"/>
      <c r="S10" s="353"/>
      <c r="T10" s="354"/>
      <c r="U10" s="354"/>
      <c r="V10" s="355"/>
      <c r="W10" s="343" t="s">
        <v>362</v>
      </c>
      <c r="X10" s="343"/>
      <c r="Y10" s="343"/>
      <c r="Z10" s="343"/>
      <c r="AA10" s="343"/>
      <c r="AB10" s="343"/>
      <c r="AC10" s="343"/>
      <c r="AD10" s="343"/>
      <c r="AE10" s="343"/>
      <c r="AF10" s="343"/>
      <c r="AG10" s="356" t="s">
        <v>461</v>
      </c>
      <c r="AH10" s="357"/>
      <c r="AI10" s="357"/>
      <c r="AJ10" s="357"/>
      <c r="AK10" s="357"/>
      <c r="AL10" s="357"/>
      <c r="AM10" s="357"/>
      <c r="AN10" s="357"/>
      <c r="AO10" s="357"/>
      <c r="AP10" s="358"/>
      <c r="AQ10" s="343" t="str">
        <f>W10</f>
        <v>Năm nay</v>
      </c>
      <c r="AR10" s="343"/>
      <c r="AS10" s="343"/>
      <c r="AT10" s="343"/>
      <c r="AU10" s="343"/>
      <c r="AV10" s="343"/>
      <c r="AW10" s="343"/>
      <c r="AX10" s="343"/>
      <c r="AY10" s="343"/>
      <c r="AZ10" s="343"/>
      <c r="BA10" s="356" t="str">
        <f>AG10</f>
        <v>Năm trước 
(trình bày lại)</v>
      </c>
      <c r="BB10" s="357"/>
      <c r="BC10" s="357"/>
      <c r="BD10" s="357"/>
      <c r="BE10" s="357"/>
      <c r="BF10" s="357"/>
      <c r="BG10" s="357"/>
      <c r="BH10" s="357"/>
      <c r="BI10" s="357"/>
      <c r="BJ10" s="358"/>
    </row>
    <row r="11" spans="1:67" ht="15" customHeight="1">
      <c r="A11" s="343">
        <v>1</v>
      </c>
      <c r="B11" s="343"/>
      <c r="C11" s="343"/>
      <c r="D11" s="343"/>
      <c r="E11" s="343"/>
      <c r="F11" s="343"/>
      <c r="G11" s="343"/>
      <c r="H11" s="343"/>
      <c r="I11" s="343"/>
      <c r="J11" s="343"/>
      <c r="K11" s="343"/>
      <c r="L11" s="343"/>
      <c r="M11" s="343"/>
      <c r="N11" s="343"/>
      <c r="O11" s="343"/>
      <c r="P11" s="343">
        <v>2</v>
      </c>
      <c r="Q11" s="343"/>
      <c r="R11" s="343"/>
      <c r="S11" s="343">
        <v>3</v>
      </c>
      <c r="T11" s="343"/>
      <c r="U11" s="343"/>
      <c r="V11" s="343"/>
      <c r="W11" s="343">
        <v>4</v>
      </c>
      <c r="X11" s="343"/>
      <c r="Y11" s="343"/>
      <c r="Z11" s="343"/>
      <c r="AA11" s="343"/>
      <c r="AB11" s="343"/>
      <c r="AC11" s="343"/>
      <c r="AD11" s="343"/>
      <c r="AE11" s="343"/>
      <c r="AF11" s="343"/>
      <c r="AG11" s="343">
        <v>5</v>
      </c>
      <c r="AH11" s="343"/>
      <c r="AI11" s="343"/>
      <c r="AJ11" s="343"/>
      <c r="AK11" s="343"/>
      <c r="AL11" s="343"/>
      <c r="AM11" s="343"/>
      <c r="AN11" s="343"/>
      <c r="AO11" s="343"/>
      <c r="AP11" s="343"/>
      <c r="AQ11" s="343">
        <v>6</v>
      </c>
      <c r="AR11" s="343"/>
      <c r="AS11" s="343"/>
      <c r="AT11" s="343"/>
      <c r="AU11" s="343"/>
      <c r="AV11" s="343"/>
      <c r="AW11" s="343"/>
      <c r="AX11" s="343"/>
      <c r="AY11" s="343"/>
      <c r="AZ11" s="343"/>
      <c r="BA11" s="343">
        <v>7</v>
      </c>
      <c r="BB11" s="343"/>
      <c r="BC11" s="343"/>
      <c r="BD11" s="343"/>
      <c r="BE11" s="343"/>
      <c r="BF11" s="343"/>
      <c r="BG11" s="343"/>
      <c r="BH11" s="343"/>
      <c r="BI11" s="343"/>
      <c r="BJ11" s="343"/>
    </row>
    <row r="12" spans="1:67" s="205" customFormat="1">
      <c r="A12" s="202" t="s">
        <v>462</v>
      </c>
      <c r="B12" s="203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4"/>
      <c r="P12" s="359" t="s">
        <v>133</v>
      </c>
      <c r="Q12" s="360"/>
      <c r="R12" s="361"/>
      <c r="S12" s="362" t="s">
        <v>503</v>
      </c>
      <c r="T12" s="363"/>
      <c r="U12" s="363"/>
      <c r="V12" s="364"/>
      <c r="W12" s="365">
        <v>2660769516.9840002</v>
      </c>
      <c r="X12" s="366"/>
      <c r="Y12" s="366"/>
      <c r="Z12" s="366"/>
      <c r="AA12" s="366"/>
      <c r="AB12" s="366"/>
      <c r="AC12" s="366"/>
      <c r="AD12" s="366"/>
      <c r="AE12" s="366"/>
      <c r="AF12" s="367"/>
      <c r="AG12" s="365">
        <v>2318163513.4000001</v>
      </c>
      <c r="AH12" s="366"/>
      <c r="AI12" s="366"/>
      <c r="AJ12" s="366"/>
      <c r="AK12" s="366"/>
      <c r="AL12" s="366"/>
      <c r="AM12" s="366"/>
      <c r="AN12" s="366"/>
      <c r="AO12" s="366"/>
      <c r="AP12" s="367"/>
      <c r="AQ12" s="365">
        <f>W12</f>
        <v>2660769516.9840002</v>
      </c>
      <c r="AR12" s="366"/>
      <c r="AS12" s="366"/>
      <c r="AT12" s="366"/>
      <c r="AU12" s="366"/>
      <c r="AV12" s="366"/>
      <c r="AW12" s="366"/>
      <c r="AX12" s="366"/>
      <c r="AY12" s="366"/>
      <c r="AZ12" s="367"/>
      <c r="BA12" s="365">
        <f>AG12</f>
        <v>2318163513.4000001</v>
      </c>
      <c r="BB12" s="366"/>
      <c r="BC12" s="366"/>
      <c r="BD12" s="366"/>
      <c r="BE12" s="366"/>
      <c r="BF12" s="366"/>
      <c r="BG12" s="366"/>
      <c r="BH12" s="366"/>
      <c r="BI12" s="366"/>
      <c r="BJ12" s="367"/>
      <c r="BK12" s="258" t="str">
        <f>P12</f>
        <v>01</v>
      </c>
      <c r="BL12" s="214">
        <f>W12</f>
        <v>2660769516.9840002</v>
      </c>
      <c r="BM12" s="214">
        <f>AG12</f>
        <v>2318163513.4000001</v>
      </c>
      <c r="BN12" s="214">
        <f>AQ12</f>
        <v>2660769516.9840002</v>
      </c>
      <c r="BO12" s="214">
        <f>BA12</f>
        <v>2318163513.4000001</v>
      </c>
    </row>
    <row r="13" spans="1:67">
      <c r="A13" s="206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8"/>
      <c r="P13" s="206"/>
      <c r="Q13" s="207"/>
      <c r="R13" s="208"/>
      <c r="S13" s="206"/>
      <c r="T13" s="207"/>
      <c r="U13" s="207"/>
      <c r="V13" s="208"/>
      <c r="W13" s="206"/>
      <c r="X13" s="207"/>
      <c r="Y13" s="207"/>
      <c r="Z13" s="207"/>
      <c r="AA13" s="207"/>
      <c r="AB13" s="207"/>
      <c r="AC13" s="207"/>
      <c r="AD13" s="207"/>
      <c r="AE13" s="207"/>
      <c r="AF13" s="208"/>
      <c r="AG13" s="206"/>
      <c r="AH13" s="207"/>
      <c r="AI13" s="207"/>
      <c r="AJ13" s="207"/>
      <c r="AK13" s="207"/>
      <c r="AL13" s="207"/>
      <c r="AM13" s="207"/>
      <c r="AN13" s="207"/>
      <c r="AO13" s="207"/>
      <c r="AP13" s="208"/>
      <c r="AQ13" s="206"/>
      <c r="AR13" s="207"/>
      <c r="AS13" s="207"/>
      <c r="AT13" s="207"/>
      <c r="AU13" s="207"/>
      <c r="AV13" s="207"/>
      <c r="AW13" s="207"/>
      <c r="AX13" s="207"/>
      <c r="AY13" s="207"/>
      <c r="AZ13" s="208"/>
      <c r="BA13" s="206"/>
      <c r="BB13" s="207"/>
      <c r="BC13" s="207"/>
      <c r="BD13" s="207"/>
      <c r="BE13" s="207"/>
      <c r="BF13" s="207"/>
      <c r="BG13" s="207"/>
      <c r="BH13" s="207"/>
      <c r="BI13" s="207"/>
      <c r="BJ13" s="208"/>
      <c r="BK13" s="258">
        <f t="shared" ref="BK13:BK46" si="0">P13</f>
        <v>0</v>
      </c>
      <c r="BL13" s="214">
        <f t="shared" ref="BL13:BL46" si="1">W13</f>
        <v>0</v>
      </c>
      <c r="BM13" s="214">
        <f t="shared" ref="BM13:BM46" si="2">AG13</f>
        <v>0</v>
      </c>
      <c r="BN13" s="214">
        <f t="shared" ref="BN13:BN46" si="3">AQ13</f>
        <v>0</v>
      </c>
      <c r="BO13" s="214">
        <f t="shared" ref="BO13:BO46" si="4">BA13</f>
        <v>0</v>
      </c>
    </row>
    <row r="14" spans="1:67">
      <c r="A14" s="209" t="s">
        <v>463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1"/>
      <c r="P14" s="374" t="s">
        <v>134</v>
      </c>
      <c r="Q14" s="369"/>
      <c r="R14" s="370"/>
      <c r="S14" s="362"/>
      <c r="T14" s="363"/>
      <c r="U14" s="363"/>
      <c r="V14" s="363"/>
      <c r="W14" s="371">
        <v>33581810.056000002</v>
      </c>
      <c r="X14" s="372"/>
      <c r="Y14" s="372"/>
      <c r="Z14" s="372"/>
      <c r="AA14" s="372"/>
      <c r="AB14" s="372"/>
      <c r="AC14" s="372"/>
      <c r="AD14" s="372"/>
      <c r="AE14" s="372"/>
      <c r="AF14" s="373"/>
      <c r="AG14" s="372">
        <v>38789691</v>
      </c>
      <c r="AH14" s="372"/>
      <c r="AI14" s="372"/>
      <c r="AJ14" s="372"/>
      <c r="AK14" s="372"/>
      <c r="AL14" s="372"/>
      <c r="AM14" s="372"/>
      <c r="AN14" s="372"/>
      <c r="AO14" s="372"/>
      <c r="AP14" s="373"/>
      <c r="AQ14" s="371">
        <f>W14</f>
        <v>33581810.056000002</v>
      </c>
      <c r="AR14" s="372"/>
      <c r="AS14" s="372"/>
      <c r="AT14" s="372"/>
      <c r="AU14" s="372"/>
      <c r="AV14" s="372"/>
      <c r="AW14" s="372"/>
      <c r="AX14" s="372"/>
      <c r="AY14" s="372"/>
      <c r="AZ14" s="373"/>
      <c r="BA14" s="371">
        <f>AG14</f>
        <v>38789691</v>
      </c>
      <c r="BB14" s="372"/>
      <c r="BC14" s="372"/>
      <c r="BD14" s="372"/>
      <c r="BE14" s="372"/>
      <c r="BF14" s="372"/>
      <c r="BG14" s="372"/>
      <c r="BH14" s="372"/>
      <c r="BI14" s="372"/>
      <c r="BJ14" s="373"/>
      <c r="BK14" s="258" t="str">
        <f t="shared" si="0"/>
        <v>02</v>
      </c>
      <c r="BL14" s="214">
        <f t="shared" si="1"/>
        <v>33581810.056000002</v>
      </c>
      <c r="BM14" s="214">
        <f t="shared" si="2"/>
        <v>38789691</v>
      </c>
      <c r="BN14" s="214">
        <f t="shared" si="3"/>
        <v>33581810.056000002</v>
      </c>
      <c r="BO14" s="214">
        <f t="shared" si="4"/>
        <v>38789691</v>
      </c>
    </row>
    <row r="15" spans="1:67" hidden="1">
      <c r="A15" s="209"/>
      <c r="B15" s="207"/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8"/>
      <c r="P15" s="206"/>
      <c r="Q15" s="207"/>
      <c r="R15" s="208"/>
      <c r="S15" s="206"/>
      <c r="T15" s="207"/>
      <c r="U15" s="207"/>
      <c r="V15" s="208"/>
      <c r="W15" s="206"/>
      <c r="X15" s="207"/>
      <c r="Y15" s="207"/>
      <c r="Z15" s="207"/>
      <c r="AA15" s="207"/>
      <c r="AB15" s="207"/>
      <c r="AC15" s="207"/>
      <c r="AD15" s="207"/>
      <c r="AE15" s="207"/>
      <c r="AF15" s="208"/>
      <c r="AG15" s="206"/>
      <c r="AH15" s="207"/>
      <c r="AI15" s="207"/>
      <c r="AJ15" s="207"/>
      <c r="AK15" s="207"/>
      <c r="AL15" s="207"/>
      <c r="AM15" s="207"/>
      <c r="AN15" s="207"/>
      <c r="AO15" s="207"/>
      <c r="AP15" s="208"/>
      <c r="AQ15" s="206"/>
      <c r="AR15" s="207"/>
      <c r="AS15" s="207"/>
      <c r="AT15" s="207"/>
      <c r="AU15" s="207"/>
      <c r="AV15" s="207"/>
      <c r="AW15" s="207"/>
      <c r="AX15" s="207"/>
      <c r="AY15" s="207"/>
      <c r="AZ15" s="208"/>
      <c r="BA15" s="206"/>
      <c r="BB15" s="207"/>
      <c r="BC15" s="207"/>
      <c r="BD15" s="207"/>
      <c r="BE15" s="207"/>
      <c r="BF15" s="207"/>
      <c r="BG15" s="207"/>
      <c r="BH15" s="207"/>
      <c r="BI15" s="207"/>
      <c r="BJ15" s="208"/>
      <c r="BK15" s="258">
        <f t="shared" si="0"/>
        <v>0</v>
      </c>
      <c r="BL15" s="214">
        <f t="shared" si="1"/>
        <v>0</v>
      </c>
      <c r="BM15" s="214">
        <f t="shared" si="2"/>
        <v>0</v>
      </c>
      <c r="BN15" s="214">
        <f t="shared" si="3"/>
        <v>0</v>
      </c>
      <c r="BO15" s="214">
        <f t="shared" si="4"/>
        <v>0</v>
      </c>
    </row>
    <row r="16" spans="1:67">
      <c r="A16" s="206"/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8"/>
      <c r="P16" s="206"/>
      <c r="Q16" s="207"/>
      <c r="R16" s="208"/>
      <c r="S16" s="206"/>
      <c r="T16" s="207"/>
      <c r="U16" s="207"/>
      <c r="V16" s="208"/>
      <c r="W16" s="206"/>
      <c r="X16" s="207"/>
      <c r="Y16" s="207"/>
      <c r="Z16" s="207"/>
      <c r="AA16" s="207"/>
      <c r="AB16" s="207"/>
      <c r="AC16" s="207"/>
      <c r="AD16" s="207"/>
      <c r="AE16" s="207"/>
      <c r="AF16" s="208"/>
      <c r="AG16" s="206"/>
      <c r="AH16" s="207"/>
      <c r="AI16" s="207"/>
      <c r="AJ16" s="207"/>
      <c r="AK16" s="207"/>
      <c r="AL16" s="207"/>
      <c r="AM16" s="207"/>
      <c r="AN16" s="207"/>
      <c r="AO16" s="207"/>
      <c r="AP16" s="208"/>
      <c r="AQ16" s="206"/>
      <c r="AR16" s="207"/>
      <c r="AS16" s="207"/>
      <c r="AT16" s="207"/>
      <c r="AU16" s="207"/>
      <c r="AV16" s="207"/>
      <c r="AW16" s="207"/>
      <c r="AX16" s="207"/>
      <c r="AY16" s="207"/>
      <c r="AZ16" s="208"/>
      <c r="BA16" s="206"/>
      <c r="BB16" s="207"/>
      <c r="BC16" s="207"/>
      <c r="BD16" s="207"/>
      <c r="BE16" s="207"/>
      <c r="BF16" s="207"/>
      <c r="BG16" s="207"/>
      <c r="BH16" s="207"/>
      <c r="BI16" s="207"/>
      <c r="BJ16" s="208"/>
      <c r="BK16" s="258">
        <f t="shared" si="0"/>
        <v>0</v>
      </c>
      <c r="BL16" s="214">
        <f t="shared" si="1"/>
        <v>0</v>
      </c>
      <c r="BM16" s="214">
        <f t="shared" si="2"/>
        <v>0</v>
      </c>
      <c r="BN16" s="214">
        <f t="shared" si="3"/>
        <v>0</v>
      </c>
      <c r="BO16" s="214">
        <f t="shared" si="4"/>
        <v>0</v>
      </c>
    </row>
    <row r="17" spans="1:72">
      <c r="A17" s="209" t="s">
        <v>464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1"/>
      <c r="P17" s="368">
        <v>10</v>
      </c>
      <c r="Q17" s="369"/>
      <c r="R17" s="370"/>
      <c r="S17" s="362"/>
      <c r="T17" s="363"/>
      <c r="U17" s="363"/>
      <c r="V17" s="364"/>
      <c r="W17" s="371">
        <f>W12-W14</f>
        <v>2627187706.928</v>
      </c>
      <c r="X17" s="372"/>
      <c r="Y17" s="372"/>
      <c r="Z17" s="372"/>
      <c r="AA17" s="372"/>
      <c r="AB17" s="372"/>
      <c r="AC17" s="372"/>
      <c r="AD17" s="372"/>
      <c r="AE17" s="372"/>
      <c r="AF17" s="373"/>
      <c r="AG17" s="371">
        <f>AG12-AG14</f>
        <v>2279373822.4000001</v>
      </c>
      <c r="AH17" s="372"/>
      <c r="AI17" s="372"/>
      <c r="AJ17" s="372"/>
      <c r="AK17" s="372"/>
      <c r="AL17" s="372"/>
      <c r="AM17" s="372"/>
      <c r="AN17" s="372"/>
      <c r="AO17" s="372"/>
      <c r="AP17" s="373"/>
      <c r="AQ17" s="371">
        <f>W17</f>
        <v>2627187706.928</v>
      </c>
      <c r="AR17" s="372"/>
      <c r="AS17" s="372"/>
      <c r="AT17" s="372"/>
      <c r="AU17" s="372"/>
      <c r="AV17" s="372"/>
      <c r="AW17" s="372"/>
      <c r="AX17" s="372"/>
      <c r="AY17" s="372"/>
      <c r="AZ17" s="373"/>
      <c r="BA17" s="371">
        <f>BA12-BA14</f>
        <v>2279373822.4000001</v>
      </c>
      <c r="BB17" s="372"/>
      <c r="BC17" s="372"/>
      <c r="BD17" s="372"/>
      <c r="BE17" s="372"/>
      <c r="BF17" s="372"/>
      <c r="BG17" s="372"/>
      <c r="BH17" s="372"/>
      <c r="BI17" s="372"/>
      <c r="BJ17" s="373"/>
      <c r="BK17" s="258">
        <f t="shared" si="0"/>
        <v>10</v>
      </c>
      <c r="BL17" s="214">
        <f t="shared" si="1"/>
        <v>2627187706.928</v>
      </c>
      <c r="BM17" s="214">
        <f t="shared" si="2"/>
        <v>2279373822.4000001</v>
      </c>
      <c r="BN17" s="214">
        <f t="shared" si="3"/>
        <v>2627187706.928</v>
      </c>
      <c r="BO17" s="214">
        <f t="shared" si="4"/>
        <v>2279373822.4000001</v>
      </c>
    </row>
    <row r="18" spans="1:72">
      <c r="A18" s="209" t="s">
        <v>465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1"/>
      <c r="P18" s="368">
        <v>11</v>
      </c>
      <c r="Q18" s="369"/>
      <c r="R18" s="370"/>
      <c r="S18" s="362" t="s">
        <v>504</v>
      </c>
      <c r="T18" s="363"/>
      <c r="U18" s="363"/>
      <c r="V18" s="364"/>
      <c r="W18" s="371">
        <v>1713627389.438</v>
      </c>
      <c r="X18" s="372"/>
      <c r="Y18" s="372"/>
      <c r="Z18" s="372"/>
      <c r="AA18" s="372"/>
      <c r="AB18" s="372"/>
      <c r="AC18" s="372"/>
      <c r="AD18" s="372"/>
      <c r="AE18" s="372"/>
      <c r="AF18" s="373"/>
      <c r="AG18" s="371">
        <v>1474637013.2920001</v>
      </c>
      <c r="AH18" s="372"/>
      <c r="AI18" s="372"/>
      <c r="AJ18" s="372"/>
      <c r="AK18" s="372"/>
      <c r="AL18" s="372"/>
      <c r="AM18" s="372"/>
      <c r="AN18" s="372"/>
      <c r="AO18" s="372"/>
      <c r="AP18" s="373"/>
      <c r="AQ18" s="371">
        <f>W18</f>
        <v>1713627389.438</v>
      </c>
      <c r="AR18" s="372"/>
      <c r="AS18" s="372"/>
      <c r="AT18" s="372"/>
      <c r="AU18" s="372"/>
      <c r="AV18" s="372"/>
      <c r="AW18" s="372"/>
      <c r="AX18" s="372"/>
      <c r="AY18" s="372"/>
      <c r="AZ18" s="373"/>
      <c r="BA18" s="371">
        <f>AG18</f>
        <v>1474637013.2920001</v>
      </c>
      <c r="BB18" s="372"/>
      <c r="BC18" s="372"/>
      <c r="BD18" s="372"/>
      <c r="BE18" s="372"/>
      <c r="BF18" s="372"/>
      <c r="BG18" s="372"/>
      <c r="BH18" s="372"/>
      <c r="BI18" s="372"/>
      <c r="BJ18" s="373"/>
      <c r="BK18" s="258">
        <f t="shared" si="0"/>
        <v>11</v>
      </c>
      <c r="BL18" s="214">
        <f t="shared" si="1"/>
        <v>1713627389.438</v>
      </c>
      <c r="BM18" s="214">
        <f t="shared" si="2"/>
        <v>1474637013.2920001</v>
      </c>
      <c r="BN18" s="214">
        <f t="shared" si="3"/>
        <v>1713627389.438</v>
      </c>
      <c r="BO18" s="214">
        <f t="shared" si="4"/>
        <v>1474637013.2920001</v>
      </c>
      <c r="BP18" s="216"/>
      <c r="BQ18" s="216"/>
      <c r="BR18" s="215"/>
      <c r="BS18" s="215"/>
    </row>
    <row r="19" spans="1:72" s="205" customFormat="1" ht="16.399999999999999">
      <c r="A19" s="209" t="s">
        <v>466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1"/>
      <c r="P19" s="368">
        <v>20</v>
      </c>
      <c r="Q19" s="369"/>
      <c r="R19" s="370"/>
      <c r="S19" s="362"/>
      <c r="T19" s="363"/>
      <c r="U19" s="363"/>
      <c r="V19" s="364"/>
      <c r="W19" s="371">
        <f>W17-W18</f>
        <v>913560317.49000001</v>
      </c>
      <c r="X19" s="372"/>
      <c r="Y19" s="372"/>
      <c r="Z19" s="372"/>
      <c r="AA19" s="372"/>
      <c r="AB19" s="372"/>
      <c r="AC19" s="372"/>
      <c r="AD19" s="372"/>
      <c r="AE19" s="372"/>
      <c r="AF19" s="373"/>
      <c r="AG19" s="371">
        <f>AG17-AG18</f>
        <v>804736809.10800004</v>
      </c>
      <c r="AH19" s="372"/>
      <c r="AI19" s="372"/>
      <c r="AJ19" s="372"/>
      <c r="AK19" s="372"/>
      <c r="AL19" s="372"/>
      <c r="AM19" s="372"/>
      <c r="AN19" s="372"/>
      <c r="AO19" s="372"/>
      <c r="AP19" s="373"/>
      <c r="AQ19" s="371">
        <f>AQ17-AQ18</f>
        <v>913560317.49000001</v>
      </c>
      <c r="AR19" s="372"/>
      <c r="AS19" s="372"/>
      <c r="AT19" s="372"/>
      <c r="AU19" s="372"/>
      <c r="AV19" s="372"/>
      <c r="AW19" s="372"/>
      <c r="AX19" s="372"/>
      <c r="AY19" s="372"/>
      <c r="AZ19" s="373"/>
      <c r="BA19" s="371">
        <f>BA17-BA18</f>
        <v>804736809.10800004</v>
      </c>
      <c r="BB19" s="372"/>
      <c r="BC19" s="372"/>
      <c r="BD19" s="372"/>
      <c r="BE19" s="372"/>
      <c r="BF19" s="372"/>
      <c r="BG19" s="372"/>
      <c r="BH19" s="372"/>
      <c r="BI19" s="372"/>
      <c r="BJ19" s="373"/>
      <c r="BK19" s="258">
        <f t="shared" si="0"/>
        <v>20</v>
      </c>
      <c r="BL19" s="214">
        <f t="shared" si="1"/>
        <v>913560317.49000001</v>
      </c>
      <c r="BM19" s="214">
        <f t="shared" si="2"/>
        <v>804736809.10800004</v>
      </c>
      <c r="BN19" s="214">
        <f t="shared" si="3"/>
        <v>913560317.49000001</v>
      </c>
      <c r="BO19" s="214">
        <f t="shared" si="4"/>
        <v>804736809.10800004</v>
      </c>
      <c r="BP19" s="218"/>
      <c r="BQ19" s="218"/>
      <c r="BR19" s="215"/>
      <c r="BS19" s="215"/>
    </row>
    <row r="20" spans="1:72" ht="15.7" customHeight="1">
      <c r="A20" s="206" t="s">
        <v>467</v>
      </c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8"/>
      <c r="P20" s="375">
        <v>21</v>
      </c>
      <c r="Q20" s="376"/>
      <c r="R20" s="377"/>
      <c r="S20" s="378" t="s">
        <v>505</v>
      </c>
      <c r="T20" s="379"/>
      <c r="U20" s="379"/>
      <c r="V20" s="380"/>
      <c r="W20" s="381">
        <v>359389321.64499998</v>
      </c>
      <c r="X20" s="382"/>
      <c r="Y20" s="382"/>
      <c r="Z20" s="382"/>
      <c r="AA20" s="382"/>
      <c r="AB20" s="382"/>
      <c r="AC20" s="382"/>
      <c r="AD20" s="382"/>
      <c r="AE20" s="382"/>
      <c r="AF20" s="383"/>
      <c r="AG20" s="381">
        <v>477726898</v>
      </c>
      <c r="AH20" s="382"/>
      <c r="AI20" s="382"/>
      <c r="AJ20" s="382"/>
      <c r="AK20" s="382"/>
      <c r="AL20" s="382"/>
      <c r="AM20" s="382"/>
      <c r="AN20" s="382"/>
      <c r="AO20" s="382"/>
      <c r="AP20" s="383"/>
      <c r="AQ20" s="381">
        <f>W20</f>
        <v>359389321.64499998</v>
      </c>
      <c r="AR20" s="382"/>
      <c r="AS20" s="382"/>
      <c r="AT20" s="382"/>
      <c r="AU20" s="382"/>
      <c r="AV20" s="382"/>
      <c r="AW20" s="382"/>
      <c r="AX20" s="382"/>
      <c r="AY20" s="382"/>
      <c r="AZ20" s="383"/>
      <c r="BA20" s="381">
        <f>AG20</f>
        <v>477726898</v>
      </c>
      <c r="BB20" s="382"/>
      <c r="BC20" s="382"/>
      <c r="BD20" s="382"/>
      <c r="BE20" s="382"/>
      <c r="BF20" s="382"/>
      <c r="BG20" s="382"/>
      <c r="BH20" s="382"/>
      <c r="BI20" s="382"/>
      <c r="BJ20" s="383"/>
      <c r="BK20" s="258">
        <f t="shared" si="0"/>
        <v>21</v>
      </c>
      <c r="BL20" s="214">
        <f t="shared" si="1"/>
        <v>359389321.64499998</v>
      </c>
      <c r="BM20" s="214">
        <f t="shared" si="2"/>
        <v>477726898</v>
      </c>
      <c r="BN20" s="214">
        <f t="shared" si="3"/>
        <v>359389321.64499998</v>
      </c>
      <c r="BO20" s="214">
        <f t="shared" si="4"/>
        <v>477726898</v>
      </c>
      <c r="BP20" s="216"/>
      <c r="BQ20" s="216"/>
    </row>
    <row r="21" spans="1:72">
      <c r="A21" s="206" t="s">
        <v>468</v>
      </c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8"/>
      <c r="P21" s="375">
        <v>22</v>
      </c>
      <c r="Q21" s="376"/>
      <c r="R21" s="377"/>
      <c r="S21" s="378" t="s">
        <v>506</v>
      </c>
      <c r="T21" s="379"/>
      <c r="U21" s="379"/>
      <c r="V21" s="380"/>
      <c r="W21" s="381">
        <v>127350482.51800001</v>
      </c>
      <c r="X21" s="382"/>
      <c r="Y21" s="382"/>
      <c r="Z21" s="382"/>
      <c r="AA21" s="382"/>
      <c r="AB21" s="382"/>
      <c r="AC21" s="382"/>
      <c r="AD21" s="382"/>
      <c r="AE21" s="382"/>
      <c r="AF21" s="383"/>
      <c r="AG21" s="381">
        <v>115701874</v>
      </c>
      <c r="AH21" s="382"/>
      <c r="AI21" s="382"/>
      <c r="AJ21" s="382"/>
      <c r="AK21" s="382"/>
      <c r="AL21" s="382"/>
      <c r="AM21" s="382"/>
      <c r="AN21" s="382"/>
      <c r="AO21" s="382"/>
      <c r="AP21" s="383"/>
      <c r="AQ21" s="381">
        <f>W21</f>
        <v>127350482.51800001</v>
      </c>
      <c r="AR21" s="382"/>
      <c r="AS21" s="382"/>
      <c r="AT21" s="382"/>
      <c r="AU21" s="382"/>
      <c r="AV21" s="382"/>
      <c r="AW21" s="382"/>
      <c r="AX21" s="382"/>
      <c r="AY21" s="382"/>
      <c r="AZ21" s="383"/>
      <c r="BA21" s="381">
        <f>AG21</f>
        <v>115701874</v>
      </c>
      <c r="BB21" s="382"/>
      <c r="BC21" s="382"/>
      <c r="BD21" s="382"/>
      <c r="BE21" s="382"/>
      <c r="BF21" s="382"/>
      <c r="BG21" s="382"/>
      <c r="BH21" s="382"/>
      <c r="BI21" s="382"/>
      <c r="BJ21" s="383"/>
      <c r="BK21" s="258">
        <f t="shared" si="0"/>
        <v>22</v>
      </c>
      <c r="BL21" s="214">
        <f t="shared" si="1"/>
        <v>127350482.51800001</v>
      </c>
      <c r="BM21" s="214">
        <f t="shared" si="2"/>
        <v>115701874</v>
      </c>
      <c r="BN21" s="214">
        <f t="shared" si="3"/>
        <v>127350482.51800001</v>
      </c>
      <c r="BO21" s="214">
        <f t="shared" si="4"/>
        <v>115701874</v>
      </c>
    </row>
    <row r="22" spans="1:72" s="201" customFormat="1">
      <c r="A22" s="219" t="s">
        <v>469</v>
      </c>
      <c r="B22" s="220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1"/>
      <c r="P22" s="384">
        <v>23</v>
      </c>
      <c r="Q22" s="385"/>
      <c r="R22" s="386"/>
      <c r="S22" s="222"/>
      <c r="T22" s="223"/>
      <c r="U22" s="223"/>
      <c r="V22" s="224"/>
      <c r="W22" s="387">
        <v>80169268.753999993</v>
      </c>
      <c r="X22" s="388"/>
      <c r="Y22" s="388"/>
      <c r="Z22" s="388"/>
      <c r="AA22" s="388"/>
      <c r="AB22" s="388"/>
      <c r="AC22" s="388"/>
      <c r="AD22" s="388"/>
      <c r="AE22" s="388"/>
      <c r="AF22" s="389"/>
      <c r="AG22" s="387">
        <v>79925985</v>
      </c>
      <c r="AH22" s="388"/>
      <c r="AI22" s="388"/>
      <c r="AJ22" s="388"/>
      <c r="AK22" s="388"/>
      <c r="AL22" s="388"/>
      <c r="AM22" s="388"/>
      <c r="AN22" s="388"/>
      <c r="AO22" s="388"/>
      <c r="AP22" s="389"/>
      <c r="AQ22" s="387">
        <f>W22</f>
        <v>80169268.753999993</v>
      </c>
      <c r="AR22" s="388"/>
      <c r="AS22" s="388"/>
      <c r="AT22" s="388"/>
      <c r="AU22" s="388"/>
      <c r="AV22" s="388"/>
      <c r="AW22" s="388"/>
      <c r="AX22" s="388"/>
      <c r="AY22" s="388"/>
      <c r="AZ22" s="389"/>
      <c r="BA22" s="387">
        <f>AG22</f>
        <v>79925985</v>
      </c>
      <c r="BB22" s="388"/>
      <c r="BC22" s="388"/>
      <c r="BD22" s="388"/>
      <c r="BE22" s="388"/>
      <c r="BF22" s="388"/>
      <c r="BG22" s="388"/>
      <c r="BH22" s="388"/>
      <c r="BI22" s="388"/>
      <c r="BJ22" s="389"/>
      <c r="BK22" s="258">
        <f t="shared" si="0"/>
        <v>23</v>
      </c>
      <c r="BL22" s="214">
        <f t="shared" si="1"/>
        <v>80169268.753999993</v>
      </c>
      <c r="BM22" s="214">
        <f t="shared" si="2"/>
        <v>79925985</v>
      </c>
      <c r="BN22" s="214">
        <f t="shared" si="3"/>
        <v>80169268.753999993</v>
      </c>
      <c r="BO22" s="214">
        <f t="shared" si="4"/>
        <v>79925985</v>
      </c>
    </row>
    <row r="23" spans="1:72">
      <c r="A23" s="206" t="s">
        <v>470</v>
      </c>
      <c r="B23" s="207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8"/>
      <c r="P23" s="375">
        <v>24</v>
      </c>
      <c r="Q23" s="376"/>
      <c r="R23" s="377"/>
      <c r="S23" s="225"/>
      <c r="T23" s="226"/>
      <c r="U23" s="226"/>
      <c r="V23" s="227"/>
      <c r="W23" s="381">
        <v>3300996.642</v>
      </c>
      <c r="X23" s="382"/>
      <c r="Y23" s="382"/>
      <c r="Z23" s="382"/>
      <c r="AA23" s="382"/>
      <c r="AB23" s="382"/>
      <c r="AC23" s="382"/>
      <c r="AD23" s="382"/>
      <c r="AE23" s="382"/>
      <c r="AF23" s="383"/>
      <c r="AG23" s="381">
        <v>30115092.094999999</v>
      </c>
      <c r="AH23" s="382"/>
      <c r="AI23" s="382"/>
      <c r="AJ23" s="382"/>
      <c r="AK23" s="382"/>
      <c r="AL23" s="382"/>
      <c r="AM23" s="382"/>
      <c r="AN23" s="382"/>
      <c r="AO23" s="382"/>
      <c r="AP23" s="383"/>
      <c r="AQ23" s="381">
        <f>W23</f>
        <v>3300996.642</v>
      </c>
      <c r="AR23" s="382"/>
      <c r="AS23" s="382"/>
      <c r="AT23" s="382"/>
      <c r="AU23" s="382"/>
      <c r="AV23" s="382"/>
      <c r="AW23" s="382"/>
      <c r="AX23" s="382"/>
      <c r="AY23" s="382"/>
      <c r="AZ23" s="383"/>
      <c r="BA23" s="381">
        <f>AG23</f>
        <v>30115092.094999999</v>
      </c>
      <c r="BB23" s="382"/>
      <c r="BC23" s="382"/>
      <c r="BD23" s="382"/>
      <c r="BE23" s="382"/>
      <c r="BF23" s="382"/>
      <c r="BG23" s="382"/>
      <c r="BH23" s="382"/>
      <c r="BI23" s="382"/>
      <c r="BJ23" s="383"/>
      <c r="BK23" s="258">
        <f t="shared" si="0"/>
        <v>24</v>
      </c>
      <c r="BL23" s="214">
        <f t="shared" si="1"/>
        <v>3300996.642</v>
      </c>
      <c r="BM23" s="214">
        <f t="shared" si="2"/>
        <v>30115092.094999999</v>
      </c>
      <c r="BN23" s="214">
        <f t="shared" si="3"/>
        <v>3300996.642</v>
      </c>
      <c r="BO23" s="214">
        <f t="shared" si="4"/>
        <v>30115092.094999999</v>
      </c>
      <c r="BP23" s="216"/>
      <c r="BQ23" s="216"/>
    </row>
    <row r="24" spans="1:72">
      <c r="A24" s="206" t="s">
        <v>471</v>
      </c>
      <c r="B24" s="207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8"/>
      <c r="P24" s="228"/>
      <c r="Q24" s="229"/>
      <c r="R24" s="230"/>
      <c r="S24" s="225"/>
      <c r="T24" s="226"/>
      <c r="U24" s="226"/>
      <c r="V24" s="227"/>
      <c r="W24" s="231"/>
      <c r="X24" s="232"/>
      <c r="Y24" s="232"/>
      <c r="Z24" s="232"/>
      <c r="AA24" s="232"/>
      <c r="AB24" s="232"/>
      <c r="AC24" s="232"/>
      <c r="AD24" s="232"/>
      <c r="AE24" s="232"/>
      <c r="AF24" s="233"/>
      <c r="AG24" s="231"/>
      <c r="AH24" s="232"/>
      <c r="AI24" s="232"/>
      <c r="AJ24" s="232"/>
      <c r="AK24" s="232"/>
      <c r="AL24" s="232"/>
      <c r="AM24" s="232"/>
      <c r="AN24" s="232"/>
      <c r="AO24" s="232"/>
      <c r="AP24" s="233"/>
      <c r="AQ24" s="231"/>
      <c r="AR24" s="232"/>
      <c r="AS24" s="232"/>
      <c r="AT24" s="232"/>
      <c r="AU24" s="232"/>
      <c r="AV24" s="232"/>
      <c r="AW24" s="232"/>
      <c r="AX24" s="232"/>
      <c r="AY24" s="232"/>
      <c r="AZ24" s="233"/>
      <c r="BA24" s="231"/>
      <c r="BB24" s="232"/>
      <c r="BC24" s="232"/>
      <c r="BD24" s="232"/>
      <c r="BE24" s="232"/>
      <c r="BF24" s="232"/>
      <c r="BG24" s="232"/>
      <c r="BH24" s="232"/>
      <c r="BI24" s="232"/>
      <c r="BJ24" s="233"/>
      <c r="BK24" s="258">
        <f t="shared" si="0"/>
        <v>0</v>
      </c>
      <c r="BL24" s="214">
        <f t="shared" si="1"/>
        <v>0</v>
      </c>
      <c r="BM24" s="214">
        <f t="shared" si="2"/>
        <v>0</v>
      </c>
      <c r="BN24" s="214">
        <f t="shared" si="3"/>
        <v>0</v>
      </c>
      <c r="BO24" s="214">
        <f t="shared" si="4"/>
        <v>0</v>
      </c>
      <c r="BP24" s="216"/>
      <c r="BQ24" s="216"/>
    </row>
    <row r="25" spans="1:72">
      <c r="A25" s="206" t="s">
        <v>472</v>
      </c>
      <c r="B25" s="207"/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8"/>
      <c r="P25" s="375">
        <v>25</v>
      </c>
      <c r="Q25" s="376"/>
      <c r="R25" s="377"/>
      <c r="S25" s="206"/>
      <c r="T25" s="207"/>
      <c r="U25" s="207"/>
      <c r="V25" s="208"/>
      <c r="W25" s="381">
        <v>367582694.912</v>
      </c>
      <c r="X25" s="382"/>
      <c r="Y25" s="382"/>
      <c r="Z25" s="382"/>
      <c r="AA25" s="382"/>
      <c r="AB25" s="382"/>
      <c r="AC25" s="382"/>
      <c r="AD25" s="382"/>
      <c r="AE25" s="382"/>
      <c r="AF25" s="383"/>
      <c r="AG25" s="381">
        <v>414750825.708</v>
      </c>
      <c r="AH25" s="382"/>
      <c r="AI25" s="382"/>
      <c r="AJ25" s="382"/>
      <c r="AK25" s="382"/>
      <c r="AL25" s="382"/>
      <c r="AM25" s="382"/>
      <c r="AN25" s="382"/>
      <c r="AO25" s="382"/>
      <c r="AP25" s="383"/>
      <c r="AQ25" s="381">
        <f>W25</f>
        <v>367582694.912</v>
      </c>
      <c r="AR25" s="382"/>
      <c r="AS25" s="382"/>
      <c r="AT25" s="382"/>
      <c r="AU25" s="382"/>
      <c r="AV25" s="382"/>
      <c r="AW25" s="382"/>
      <c r="AX25" s="382"/>
      <c r="AY25" s="382"/>
      <c r="AZ25" s="383"/>
      <c r="BA25" s="381">
        <f>AG25</f>
        <v>414750825.708</v>
      </c>
      <c r="BB25" s="382"/>
      <c r="BC25" s="382"/>
      <c r="BD25" s="382"/>
      <c r="BE25" s="382"/>
      <c r="BF25" s="382"/>
      <c r="BG25" s="382"/>
      <c r="BH25" s="382"/>
      <c r="BI25" s="382"/>
      <c r="BJ25" s="383"/>
      <c r="BK25" s="258">
        <f t="shared" si="0"/>
        <v>25</v>
      </c>
      <c r="BL25" s="214">
        <f t="shared" si="1"/>
        <v>367582694.912</v>
      </c>
      <c r="BM25" s="214">
        <f t="shared" si="2"/>
        <v>414750825.708</v>
      </c>
      <c r="BN25" s="214">
        <f t="shared" si="3"/>
        <v>367582694.912</v>
      </c>
      <c r="BO25" s="214">
        <f t="shared" si="4"/>
        <v>414750825.708</v>
      </c>
      <c r="BP25" s="216"/>
      <c r="BQ25" s="216"/>
    </row>
    <row r="26" spans="1:72">
      <c r="A26" s="206" t="s">
        <v>473</v>
      </c>
      <c r="B26" s="207"/>
      <c r="C26" s="207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8"/>
      <c r="P26" s="375">
        <v>26</v>
      </c>
      <c r="Q26" s="376"/>
      <c r="R26" s="377"/>
      <c r="S26" s="206"/>
      <c r="T26" s="207"/>
      <c r="U26" s="207"/>
      <c r="V26" s="208"/>
      <c r="W26" s="381">
        <v>148955340.86300001</v>
      </c>
      <c r="X26" s="382"/>
      <c r="Y26" s="382"/>
      <c r="Z26" s="382"/>
      <c r="AA26" s="382"/>
      <c r="AB26" s="382"/>
      <c r="AC26" s="382"/>
      <c r="AD26" s="382"/>
      <c r="AE26" s="382"/>
      <c r="AF26" s="383"/>
      <c r="AG26" s="381">
        <v>144484562</v>
      </c>
      <c r="AH26" s="382"/>
      <c r="AI26" s="382"/>
      <c r="AJ26" s="382"/>
      <c r="AK26" s="382"/>
      <c r="AL26" s="382"/>
      <c r="AM26" s="382"/>
      <c r="AN26" s="382"/>
      <c r="AO26" s="382"/>
      <c r="AP26" s="383"/>
      <c r="AQ26" s="381">
        <f>W26</f>
        <v>148955340.86300001</v>
      </c>
      <c r="AR26" s="382"/>
      <c r="AS26" s="382"/>
      <c r="AT26" s="382"/>
      <c r="AU26" s="382"/>
      <c r="AV26" s="382"/>
      <c r="AW26" s="382"/>
      <c r="AX26" s="382"/>
      <c r="AY26" s="382"/>
      <c r="AZ26" s="383"/>
      <c r="BA26" s="381">
        <f>AG26</f>
        <v>144484562</v>
      </c>
      <c r="BB26" s="382"/>
      <c r="BC26" s="382"/>
      <c r="BD26" s="382"/>
      <c r="BE26" s="382"/>
      <c r="BF26" s="382"/>
      <c r="BG26" s="382"/>
      <c r="BH26" s="382"/>
      <c r="BI26" s="382"/>
      <c r="BJ26" s="383"/>
      <c r="BK26" s="258">
        <f t="shared" si="0"/>
        <v>26</v>
      </c>
      <c r="BL26" s="214">
        <f t="shared" si="1"/>
        <v>148955340.86300001</v>
      </c>
      <c r="BM26" s="214">
        <f t="shared" si="2"/>
        <v>144484562</v>
      </c>
      <c r="BN26" s="214">
        <f t="shared" si="3"/>
        <v>148955340.86300001</v>
      </c>
      <c r="BO26" s="214">
        <f t="shared" si="4"/>
        <v>144484562</v>
      </c>
    </row>
    <row r="27" spans="1:72">
      <c r="A27" s="206"/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8"/>
      <c r="P27" s="206"/>
      <c r="Q27" s="207"/>
      <c r="R27" s="208"/>
      <c r="S27" s="206"/>
      <c r="T27" s="207"/>
      <c r="U27" s="207"/>
      <c r="V27" s="208"/>
      <c r="W27" s="206"/>
      <c r="X27" s="207"/>
      <c r="Y27" s="207"/>
      <c r="Z27" s="207"/>
      <c r="AA27" s="207"/>
      <c r="AB27" s="207"/>
      <c r="AC27" s="207"/>
      <c r="AD27" s="207"/>
      <c r="AE27" s="207"/>
      <c r="AF27" s="208"/>
      <c r="AG27" s="206"/>
      <c r="AH27" s="207"/>
      <c r="AI27" s="207"/>
      <c r="AJ27" s="207"/>
      <c r="AK27" s="207"/>
      <c r="AL27" s="207"/>
      <c r="AM27" s="207"/>
      <c r="AN27" s="207"/>
      <c r="AO27" s="207"/>
      <c r="AP27" s="208"/>
      <c r="AQ27" s="206"/>
      <c r="AR27" s="207"/>
      <c r="AS27" s="207"/>
      <c r="AT27" s="207"/>
      <c r="AU27" s="207"/>
      <c r="AV27" s="207"/>
      <c r="AW27" s="207"/>
      <c r="AX27" s="207"/>
      <c r="AY27" s="207"/>
      <c r="AZ27" s="208"/>
      <c r="BA27" s="206"/>
      <c r="BB27" s="207"/>
      <c r="BC27" s="207"/>
      <c r="BD27" s="207"/>
      <c r="BE27" s="207"/>
      <c r="BF27" s="207"/>
      <c r="BG27" s="207"/>
      <c r="BH27" s="207"/>
      <c r="BI27" s="207"/>
      <c r="BJ27" s="208"/>
      <c r="BK27" s="258">
        <f t="shared" si="0"/>
        <v>0</v>
      </c>
      <c r="BL27" s="214">
        <f t="shared" si="1"/>
        <v>0</v>
      </c>
      <c r="BM27" s="214">
        <f t="shared" si="2"/>
        <v>0</v>
      </c>
      <c r="BN27" s="214">
        <f t="shared" si="3"/>
        <v>0</v>
      </c>
      <c r="BO27" s="214">
        <f t="shared" si="4"/>
        <v>0</v>
      </c>
      <c r="BP27" s="214"/>
      <c r="BQ27" s="215"/>
    </row>
    <row r="28" spans="1:72">
      <c r="A28" s="209" t="s">
        <v>474</v>
      </c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1"/>
      <c r="P28" s="368">
        <v>30</v>
      </c>
      <c r="Q28" s="369"/>
      <c r="R28" s="370"/>
      <c r="S28" s="362"/>
      <c r="T28" s="363"/>
      <c r="U28" s="363"/>
      <c r="V28" s="364"/>
      <c r="W28" s="371">
        <f>W19+W20+W23-W21-W25-W26</f>
        <v>632362117.48399985</v>
      </c>
      <c r="X28" s="372"/>
      <c r="Y28" s="372"/>
      <c r="Z28" s="372"/>
      <c r="AA28" s="372"/>
      <c r="AB28" s="372"/>
      <c r="AC28" s="372"/>
      <c r="AD28" s="372"/>
      <c r="AE28" s="372"/>
      <c r="AF28" s="373"/>
      <c r="AG28" s="371">
        <f>AG19+AG20+AG23-AG21-AG25-AG26</f>
        <v>637641537.49500012</v>
      </c>
      <c r="AH28" s="372"/>
      <c r="AI28" s="372"/>
      <c r="AJ28" s="372"/>
      <c r="AK28" s="372"/>
      <c r="AL28" s="372"/>
      <c r="AM28" s="372"/>
      <c r="AN28" s="372"/>
      <c r="AO28" s="372"/>
      <c r="AP28" s="373"/>
      <c r="AQ28" s="371">
        <f>AQ19+AQ20+AQ23-AQ21-AQ25-AQ26</f>
        <v>632362117.48399985</v>
      </c>
      <c r="AR28" s="372"/>
      <c r="AS28" s="372"/>
      <c r="AT28" s="372"/>
      <c r="AU28" s="372"/>
      <c r="AV28" s="372"/>
      <c r="AW28" s="372"/>
      <c r="AX28" s="372"/>
      <c r="AY28" s="372"/>
      <c r="AZ28" s="373"/>
      <c r="BA28" s="371">
        <f>BA19+BA20+BA23-BA21-BA25-BA26</f>
        <v>637641537.49500012</v>
      </c>
      <c r="BB28" s="372"/>
      <c r="BC28" s="372"/>
      <c r="BD28" s="372"/>
      <c r="BE28" s="372"/>
      <c r="BF28" s="372"/>
      <c r="BG28" s="372"/>
      <c r="BH28" s="372"/>
      <c r="BI28" s="372"/>
      <c r="BJ28" s="373"/>
      <c r="BK28" s="258">
        <f t="shared" si="0"/>
        <v>30</v>
      </c>
      <c r="BL28" s="214">
        <f t="shared" si="1"/>
        <v>632362117.48399985</v>
      </c>
      <c r="BM28" s="214">
        <f t="shared" si="2"/>
        <v>637641537.49500012</v>
      </c>
      <c r="BN28" s="214">
        <f t="shared" si="3"/>
        <v>632362117.48399985</v>
      </c>
      <c r="BO28" s="214">
        <f t="shared" si="4"/>
        <v>637641537.49500012</v>
      </c>
      <c r="BP28" s="214"/>
      <c r="BQ28" s="215"/>
    </row>
    <row r="29" spans="1:72">
      <c r="A29" s="209" t="s">
        <v>475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8"/>
      <c r="P29" s="206"/>
      <c r="Q29" s="207"/>
      <c r="R29" s="208"/>
      <c r="S29" s="206"/>
      <c r="T29" s="207"/>
      <c r="U29" s="207"/>
      <c r="V29" s="208"/>
      <c r="W29" s="206"/>
      <c r="X29" s="207"/>
      <c r="Y29" s="207"/>
      <c r="Z29" s="207"/>
      <c r="AA29" s="207"/>
      <c r="AB29" s="207"/>
      <c r="AC29" s="207"/>
      <c r="AD29" s="207"/>
      <c r="AE29" s="207"/>
      <c r="AF29" s="208"/>
      <c r="AG29" s="206"/>
      <c r="AH29" s="207"/>
      <c r="AI29" s="207"/>
      <c r="AJ29" s="207"/>
      <c r="AK29" s="207"/>
      <c r="AL29" s="207"/>
      <c r="AM29" s="207"/>
      <c r="AN29" s="207"/>
      <c r="AO29" s="207"/>
      <c r="AP29" s="208"/>
      <c r="AQ29" s="206"/>
      <c r="AR29" s="207"/>
      <c r="AS29" s="207"/>
      <c r="AT29" s="207"/>
      <c r="AU29" s="207"/>
      <c r="AV29" s="207"/>
      <c r="AW29" s="207"/>
      <c r="AX29" s="207"/>
      <c r="AY29" s="207"/>
      <c r="AZ29" s="208"/>
      <c r="BA29" s="206"/>
      <c r="BB29" s="207"/>
      <c r="BC29" s="207"/>
      <c r="BD29" s="207"/>
      <c r="BE29" s="207"/>
      <c r="BF29" s="207"/>
      <c r="BG29" s="207"/>
      <c r="BH29" s="207"/>
      <c r="BI29" s="207"/>
      <c r="BJ29" s="208"/>
      <c r="BK29" s="258">
        <f t="shared" si="0"/>
        <v>0</v>
      </c>
      <c r="BL29" s="214">
        <f t="shared" si="1"/>
        <v>0</v>
      </c>
      <c r="BM29" s="214">
        <f t="shared" si="2"/>
        <v>0</v>
      </c>
      <c r="BN29" s="214">
        <f t="shared" si="3"/>
        <v>0</v>
      </c>
      <c r="BO29" s="214">
        <f t="shared" si="4"/>
        <v>0</v>
      </c>
    </row>
    <row r="30" spans="1:72">
      <c r="A30" s="209" t="s">
        <v>476</v>
      </c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8"/>
      <c r="P30" s="368">
        <v>40</v>
      </c>
      <c r="Q30" s="369"/>
      <c r="R30" s="370"/>
      <c r="S30" s="206"/>
      <c r="T30" s="207"/>
      <c r="U30" s="207"/>
      <c r="V30" s="208"/>
      <c r="W30" s="371">
        <f>W32-W33</f>
        <v>100477.12100000001</v>
      </c>
      <c r="X30" s="372"/>
      <c r="Y30" s="372"/>
      <c r="Z30" s="372"/>
      <c r="AA30" s="372"/>
      <c r="AB30" s="372"/>
      <c r="AC30" s="372"/>
      <c r="AD30" s="372"/>
      <c r="AE30" s="372"/>
      <c r="AF30" s="373"/>
      <c r="AG30" s="371">
        <f>AG32-AG33</f>
        <v>-310700</v>
      </c>
      <c r="AH30" s="372"/>
      <c r="AI30" s="372"/>
      <c r="AJ30" s="372"/>
      <c r="AK30" s="372"/>
      <c r="AL30" s="372"/>
      <c r="AM30" s="372"/>
      <c r="AN30" s="372"/>
      <c r="AO30" s="372"/>
      <c r="AP30" s="373"/>
      <c r="AQ30" s="371">
        <f>AQ32-AQ33</f>
        <v>100477.12100000001</v>
      </c>
      <c r="AR30" s="372"/>
      <c r="AS30" s="372"/>
      <c r="AT30" s="372"/>
      <c r="AU30" s="372"/>
      <c r="AV30" s="372"/>
      <c r="AW30" s="372"/>
      <c r="AX30" s="372"/>
      <c r="AY30" s="372"/>
      <c r="AZ30" s="373"/>
      <c r="BA30" s="371">
        <f>BA32-BA33</f>
        <v>-310700</v>
      </c>
      <c r="BB30" s="372"/>
      <c r="BC30" s="372"/>
      <c r="BD30" s="372"/>
      <c r="BE30" s="372"/>
      <c r="BF30" s="372"/>
      <c r="BG30" s="372"/>
      <c r="BH30" s="372"/>
      <c r="BI30" s="372"/>
      <c r="BJ30" s="373"/>
      <c r="BK30" s="258">
        <f t="shared" si="0"/>
        <v>40</v>
      </c>
      <c r="BL30" s="214">
        <f t="shared" si="1"/>
        <v>100477.12100000001</v>
      </c>
      <c r="BM30" s="214">
        <f t="shared" si="2"/>
        <v>-310700</v>
      </c>
      <c r="BN30" s="214">
        <f t="shared" si="3"/>
        <v>100477.12100000001</v>
      </c>
      <c r="BO30" s="214">
        <f t="shared" si="4"/>
        <v>-310700</v>
      </c>
    </row>
    <row r="31" spans="1:72" hidden="1">
      <c r="A31" s="209"/>
      <c r="B31" s="207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8"/>
      <c r="P31" s="206"/>
      <c r="Q31" s="207"/>
      <c r="R31" s="208"/>
      <c r="S31" s="206"/>
      <c r="T31" s="207"/>
      <c r="U31" s="207"/>
      <c r="V31" s="208"/>
      <c r="W31" s="206"/>
      <c r="X31" s="207"/>
      <c r="Y31" s="207"/>
      <c r="Z31" s="207"/>
      <c r="AA31" s="207"/>
      <c r="AB31" s="207"/>
      <c r="AC31" s="207"/>
      <c r="AD31" s="207"/>
      <c r="AE31" s="207"/>
      <c r="AF31" s="208"/>
      <c r="AG31" s="206"/>
      <c r="AH31" s="207"/>
      <c r="AI31" s="207"/>
      <c r="AJ31" s="207"/>
      <c r="AK31" s="207"/>
      <c r="AL31" s="207"/>
      <c r="AM31" s="207"/>
      <c r="AN31" s="207"/>
      <c r="AO31" s="207"/>
      <c r="AP31" s="208"/>
      <c r="AQ31" s="206"/>
      <c r="AR31" s="207"/>
      <c r="AS31" s="207"/>
      <c r="AT31" s="207"/>
      <c r="AU31" s="207"/>
      <c r="AV31" s="207"/>
      <c r="AW31" s="207"/>
      <c r="AX31" s="207"/>
      <c r="AY31" s="207"/>
      <c r="AZ31" s="208"/>
      <c r="BA31" s="206"/>
      <c r="BB31" s="207"/>
      <c r="BC31" s="207"/>
      <c r="BD31" s="207"/>
      <c r="BE31" s="207"/>
      <c r="BF31" s="207"/>
      <c r="BG31" s="207"/>
      <c r="BH31" s="207"/>
      <c r="BI31" s="207"/>
      <c r="BJ31" s="208"/>
      <c r="BK31" s="258">
        <f t="shared" si="0"/>
        <v>0</v>
      </c>
      <c r="BL31" s="214">
        <f t="shared" si="1"/>
        <v>0</v>
      </c>
      <c r="BM31" s="214">
        <f t="shared" si="2"/>
        <v>0</v>
      </c>
      <c r="BN31" s="214">
        <f t="shared" si="3"/>
        <v>0</v>
      </c>
      <c r="BO31" s="214">
        <f t="shared" si="4"/>
        <v>0</v>
      </c>
    </row>
    <row r="32" spans="1:72">
      <c r="A32" s="206" t="s">
        <v>477</v>
      </c>
      <c r="B32" s="207"/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8"/>
      <c r="P32" s="375">
        <v>31</v>
      </c>
      <c r="Q32" s="376"/>
      <c r="R32" s="377"/>
      <c r="S32" s="378" t="s">
        <v>507</v>
      </c>
      <c r="T32" s="379"/>
      <c r="U32" s="379"/>
      <c r="V32" s="380"/>
      <c r="W32" s="381">
        <v>283331.12800000003</v>
      </c>
      <c r="X32" s="382"/>
      <c r="Y32" s="382"/>
      <c r="Z32" s="382"/>
      <c r="AA32" s="382"/>
      <c r="AB32" s="382"/>
      <c r="AC32" s="382"/>
      <c r="AD32" s="382"/>
      <c r="AE32" s="382"/>
      <c r="AF32" s="383"/>
      <c r="AG32" s="381">
        <v>873112</v>
      </c>
      <c r="AH32" s="382"/>
      <c r="AI32" s="382"/>
      <c r="AJ32" s="382"/>
      <c r="AK32" s="382"/>
      <c r="AL32" s="382"/>
      <c r="AM32" s="382"/>
      <c r="AN32" s="382"/>
      <c r="AO32" s="382"/>
      <c r="AP32" s="383"/>
      <c r="AQ32" s="381">
        <f t="shared" ref="AQ32:AQ33" si="5">W32</f>
        <v>283331.12800000003</v>
      </c>
      <c r="AR32" s="382"/>
      <c r="AS32" s="382"/>
      <c r="AT32" s="382"/>
      <c r="AU32" s="382"/>
      <c r="AV32" s="382"/>
      <c r="AW32" s="382"/>
      <c r="AX32" s="382"/>
      <c r="AY32" s="382"/>
      <c r="AZ32" s="383"/>
      <c r="BA32" s="381">
        <f>AG32</f>
        <v>873112</v>
      </c>
      <c r="BB32" s="382"/>
      <c r="BC32" s="382"/>
      <c r="BD32" s="382"/>
      <c r="BE32" s="382"/>
      <c r="BF32" s="382"/>
      <c r="BG32" s="382"/>
      <c r="BH32" s="382"/>
      <c r="BI32" s="382"/>
      <c r="BJ32" s="383"/>
      <c r="BK32" s="258">
        <f t="shared" si="0"/>
        <v>31</v>
      </c>
      <c r="BL32" s="214">
        <f t="shared" si="1"/>
        <v>283331.12800000003</v>
      </c>
      <c r="BM32" s="214">
        <f t="shared" si="2"/>
        <v>873112</v>
      </c>
      <c r="BN32" s="214">
        <f t="shared" si="3"/>
        <v>283331.12800000003</v>
      </c>
      <c r="BO32" s="214">
        <f t="shared" si="4"/>
        <v>873112</v>
      </c>
      <c r="BP32" s="214"/>
      <c r="BQ32" s="214"/>
      <c r="BR32" s="214"/>
      <c r="BS32" s="214"/>
      <c r="BT32" s="214"/>
    </row>
    <row r="33" spans="1:67">
      <c r="A33" s="206" t="s">
        <v>478</v>
      </c>
      <c r="B33" s="207"/>
      <c r="C33" s="207"/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8"/>
      <c r="P33" s="375">
        <v>32</v>
      </c>
      <c r="Q33" s="376"/>
      <c r="R33" s="377"/>
      <c r="S33" s="378" t="s">
        <v>508</v>
      </c>
      <c r="T33" s="379"/>
      <c r="U33" s="379"/>
      <c r="V33" s="380"/>
      <c r="W33" s="381">
        <v>182854.00700000001</v>
      </c>
      <c r="X33" s="382"/>
      <c r="Y33" s="382"/>
      <c r="Z33" s="382"/>
      <c r="AA33" s="382"/>
      <c r="AB33" s="382"/>
      <c r="AC33" s="382"/>
      <c r="AD33" s="382"/>
      <c r="AE33" s="382"/>
      <c r="AF33" s="383"/>
      <c r="AG33" s="381">
        <v>1183812</v>
      </c>
      <c r="AH33" s="382"/>
      <c r="AI33" s="382"/>
      <c r="AJ33" s="382"/>
      <c r="AK33" s="382"/>
      <c r="AL33" s="382"/>
      <c r="AM33" s="382"/>
      <c r="AN33" s="382"/>
      <c r="AO33" s="382"/>
      <c r="AP33" s="383"/>
      <c r="AQ33" s="381">
        <f t="shared" si="5"/>
        <v>182854.00700000001</v>
      </c>
      <c r="AR33" s="382"/>
      <c r="AS33" s="382"/>
      <c r="AT33" s="382"/>
      <c r="AU33" s="382"/>
      <c r="AV33" s="382"/>
      <c r="AW33" s="382"/>
      <c r="AX33" s="382"/>
      <c r="AY33" s="382"/>
      <c r="AZ33" s="383"/>
      <c r="BA33" s="381">
        <f>AG33</f>
        <v>1183812</v>
      </c>
      <c r="BB33" s="382"/>
      <c r="BC33" s="382"/>
      <c r="BD33" s="382"/>
      <c r="BE33" s="382"/>
      <c r="BF33" s="382"/>
      <c r="BG33" s="382"/>
      <c r="BH33" s="382"/>
      <c r="BI33" s="382"/>
      <c r="BJ33" s="383"/>
      <c r="BK33" s="258">
        <f t="shared" si="0"/>
        <v>32</v>
      </c>
      <c r="BL33" s="214">
        <f t="shared" si="1"/>
        <v>182854.00700000001</v>
      </c>
      <c r="BM33" s="214">
        <f t="shared" si="2"/>
        <v>1183812</v>
      </c>
      <c r="BN33" s="214">
        <f t="shared" si="3"/>
        <v>182854.00700000001</v>
      </c>
      <c r="BO33" s="214">
        <f t="shared" si="4"/>
        <v>1183812</v>
      </c>
    </row>
    <row r="34" spans="1:67">
      <c r="A34" s="206"/>
      <c r="B34" s="207"/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8"/>
      <c r="P34" s="206"/>
      <c r="Q34" s="207"/>
      <c r="R34" s="208"/>
      <c r="S34" s="206"/>
      <c r="T34" s="207"/>
      <c r="U34" s="207"/>
      <c r="V34" s="208"/>
      <c r="W34" s="206"/>
      <c r="X34" s="207"/>
      <c r="Y34" s="207"/>
      <c r="Z34" s="207"/>
      <c r="AA34" s="207"/>
      <c r="AB34" s="207"/>
      <c r="AC34" s="207"/>
      <c r="AD34" s="207"/>
      <c r="AE34" s="207"/>
      <c r="AF34" s="208"/>
      <c r="AG34" s="206"/>
      <c r="AH34" s="207"/>
      <c r="AI34" s="207"/>
      <c r="AJ34" s="207"/>
      <c r="AK34" s="207"/>
      <c r="AL34" s="207"/>
      <c r="AM34" s="207"/>
      <c r="AN34" s="207"/>
      <c r="AO34" s="207"/>
      <c r="AP34" s="208"/>
      <c r="AQ34" s="206"/>
      <c r="AR34" s="207"/>
      <c r="AS34" s="207"/>
      <c r="AT34" s="207"/>
      <c r="AU34" s="207"/>
      <c r="AV34" s="207"/>
      <c r="AW34" s="207"/>
      <c r="AX34" s="207"/>
      <c r="AY34" s="207"/>
      <c r="AZ34" s="208"/>
      <c r="BA34" s="206"/>
      <c r="BB34" s="207"/>
      <c r="BC34" s="207"/>
      <c r="BD34" s="207"/>
      <c r="BE34" s="207"/>
      <c r="BF34" s="207"/>
      <c r="BG34" s="207"/>
      <c r="BH34" s="207"/>
      <c r="BI34" s="207"/>
      <c r="BJ34" s="208"/>
      <c r="BK34" s="258">
        <f t="shared" si="0"/>
        <v>0</v>
      </c>
      <c r="BL34" s="214">
        <f t="shared" si="1"/>
        <v>0</v>
      </c>
      <c r="BM34" s="214">
        <f t="shared" si="2"/>
        <v>0</v>
      </c>
      <c r="BN34" s="214">
        <f t="shared" si="3"/>
        <v>0</v>
      </c>
      <c r="BO34" s="214">
        <f t="shared" si="4"/>
        <v>0</v>
      </c>
    </row>
    <row r="35" spans="1:67">
      <c r="A35" s="209" t="s">
        <v>365</v>
      </c>
      <c r="B35" s="210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1"/>
      <c r="P35" s="368">
        <v>50</v>
      </c>
      <c r="Q35" s="369"/>
      <c r="R35" s="370"/>
      <c r="S35" s="362"/>
      <c r="T35" s="363"/>
      <c r="U35" s="363"/>
      <c r="V35" s="364"/>
      <c r="W35" s="371">
        <f>SUM(W28,W30)</f>
        <v>632462594.6049999</v>
      </c>
      <c r="X35" s="372"/>
      <c r="Y35" s="372"/>
      <c r="Z35" s="372"/>
      <c r="AA35" s="372"/>
      <c r="AB35" s="372"/>
      <c r="AC35" s="372"/>
      <c r="AD35" s="372"/>
      <c r="AE35" s="372"/>
      <c r="AF35" s="373"/>
      <c r="AG35" s="371">
        <f>SUM(AG28,AG30)</f>
        <v>637330837.49500012</v>
      </c>
      <c r="AH35" s="372"/>
      <c r="AI35" s="372"/>
      <c r="AJ35" s="372"/>
      <c r="AK35" s="372"/>
      <c r="AL35" s="372"/>
      <c r="AM35" s="372"/>
      <c r="AN35" s="372"/>
      <c r="AO35" s="372"/>
      <c r="AP35" s="373"/>
      <c r="AQ35" s="371">
        <f>SUM(AQ28,AQ30)</f>
        <v>632462594.6049999</v>
      </c>
      <c r="AR35" s="372"/>
      <c r="AS35" s="372"/>
      <c r="AT35" s="372"/>
      <c r="AU35" s="372"/>
      <c r="AV35" s="372"/>
      <c r="AW35" s="372"/>
      <c r="AX35" s="372"/>
      <c r="AY35" s="372"/>
      <c r="AZ35" s="373"/>
      <c r="BA35" s="371">
        <f>SUM(BA28,BA30)</f>
        <v>637330837.49500012</v>
      </c>
      <c r="BB35" s="372"/>
      <c r="BC35" s="372"/>
      <c r="BD35" s="372"/>
      <c r="BE35" s="372"/>
      <c r="BF35" s="372"/>
      <c r="BG35" s="372"/>
      <c r="BH35" s="372"/>
      <c r="BI35" s="372"/>
      <c r="BJ35" s="373"/>
      <c r="BK35" s="258">
        <f t="shared" si="0"/>
        <v>50</v>
      </c>
      <c r="BL35" s="214">
        <f t="shared" si="1"/>
        <v>632462594.6049999</v>
      </c>
      <c r="BM35" s="214">
        <f t="shared" si="2"/>
        <v>637330837.49500012</v>
      </c>
      <c r="BN35" s="214">
        <f t="shared" si="3"/>
        <v>632462594.6049999</v>
      </c>
      <c r="BO35" s="214">
        <f t="shared" si="4"/>
        <v>637330837.49500012</v>
      </c>
    </row>
    <row r="36" spans="1:67">
      <c r="A36" s="206" t="s">
        <v>479</v>
      </c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8"/>
      <c r="P36" s="375">
        <v>51</v>
      </c>
      <c r="Q36" s="376"/>
      <c r="R36" s="377"/>
      <c r="S36" s="378"/>
      <c r="T36" s="379"/>
      <c r="U36" s="379"/>
      <c r="V36" s="380"/>
      <c r="W36" s="381">
        <v>128643268.292</v>
      </c>
      <c r="X36" s="382"/>
      <c r="Y36" s="382"/>
      <c r="Z36" s="382"/>
      <c r="AA36" s="382"/>
      <c r="AB36" s="382"/>
      <c r="AC36" s="382"/>
      <c r="AD36" s="382"/>
      <c r="AE36" s="382"/>
      <c r="AF36" s="383"/>
      <c r="AG36" s="381">
        <v>117006856</v>
      </c>
      <c r="AH36" s="382"/>
      <c r="AI36" s="382"/>
      <c r="AJ36" s="382"/>
      <c r="AK36" s="382"/>
      <c r="AL36" s="382"/>
      <c r="AM36" s="382"/>
      <c r="AN36" s="382"/>
      <c r="AO36" s="382"/>
      <c r="AP36" s="383"/>
      <c r="AQ36" s="381">
        <f>W36</f>
        <v>128643268.292</v>
      </c>
      <c r="AR36" s="382"/>
      <c r="AS36" s="382"/>
      <c r="AT36" s="382"/>
      <c r="AU36" s="382"/>
      <c r="AV36" s="382"/>
      <c r="AW36" s="382"/>
      <c r="AX36" s="382"/>
      <c r="AY36" s="382"/>
      <c r="AZ36" s="383"/>
      <c r="BA36" s="381">
        <f>AG36</f>
        <v>117006856</v>
      </c>
      <c r="BB36" s="382"/>
      <c r="BC36" s="382"/>
      <c r="BD36" s="382"/>
      <c r="BE36" s="382"/>
      <c r="BF36" s="382"/>
      <c r="BG36" s="382"/>
      <c r="BH36" s="382"/>
      <c r="BI36" s="382"/>
      <c r="BJ36" s="383"/>
      <c r="BK36" s="258">
        <f t="shared" si="0"/>
        <v>51</v>
      </c>
      <c r="BL36" s="214">
        <f t="shared" si="1"/>
        <v>128643268.292</v>
      </c>
      <c r="BM36" s="214">
        <f t="shared" si="2"/>
        <v>117006856</v>
      </c>
      <c r="BN36" s="214">
        <f t="shared" si="3"/>
        <v>128643268.292</v>
      </c>
      <c r="BO36" s="214">
        <f t="shared" si="4"/>
        <v>117006856</v>
      </c>
    </row>
    <row r="37" spans="1:67">
      <c r="A37" s="206" t="s">
        <v>480</v>
      </c>
      <c r="B37" s="207"/>
      <c r="C37" s="207"/>
      <c r="D37" s="207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8"/>
      <c r="P37" s="375">
        <v>52</v>
      </c>
      <c r="Q37" s="376"/>
      <c r="R37" s="377"/>
      <c r="S37" s="378"/>
      <c r="T37" s="379"/>
      <c r="U37" s="379"/>
      <c r="V37" s="380"/>
      <c r="W37" s="381">
        <v>-21538936.333000001</v>
      </c>
      <c r="X37" s="382"/>
      <c r="Y37" s="382"/>
      <c r="Z37" s="382"/>
      <c r="AA37" s="382"/>
      <c r="AB37" s="382"/>
      <c r="AC37" s="382"/>
      <c r="AD37" s="382"/>
      <c r="AE37" s="382"/>
      <c r="AF37" s="383"/>
      <c r="AG37" s="381">
        <v>-2077848</v>
      </c>
      <c r="AH37" s="382"/>
      <c r="AI37" s="382"/>
      <c r="AJ37" s="382"/>
      <c r="AK37" s="382"/>
      <c r="AL37" s="382"/>
      <c r="AM37" s="382"/>
      <c r="AN37" s="382"/>
      <c r="AO37" s="382"/>
      <c r="AP37" s="383"/>
      <c r="AQ37" s="381">
        <f t="shared" ref="AQ37" si="6">W37</f>
        <v>-21538936.333000001</v>
      </c>
      <c r="AR37" s="382"/>
      <c r="AS37" s="382"/>
      <c r="AT37" s="382"/>
      <c r="AU37" s="382"/>
      <c r="AV37" s="382"/>
      <c r="AW37" s="382"/>
      <c r="AX37" s="382"/>
      <c r="AY37" s="382"/>
      <c r="AZ37" s="383"/>
      <c r="BA37" s="381">
        <f>AG37</f>
        <v>-2077848</v>
      </c>
      <c r="BB37" s="382"/>
      <c r="BC37" s="382"/>
      <c r="BD37" s="382"/>
      <c r="BE37" s="382"/>
      <c r="BF37" s="382"/>
      <c r="BG37" s="382"/>
      <c r="BH37" s="382"/>
      <c r="BI37" s="382"/>
      <c r="BJ37" s="383"/>
      <c r="BK37" s="258">
        <f t="shared" si="0"/>
        <v>52</v>
      </c>
      <c r="BL37" s="214">
        <f t="shared" si="1"/>
        <v>-21538936.333000001</v>
      </c>
      <c r="BM37" s="214">
        <f t="shared" si="2"/>
        <v>-2077848</v>
      </c>
      <c r="BN37" s="214">
        <f t="shared" si="3"/>
        <v>-21538936.333000001</v>
      </c>
      <c r="BO37" s="214">
        <f t="shared" si="4"/>
        <v>-2077848</v>
      </c>
    </row>
    <row r="38" spans="1:67" hidden="1">
      <c r="A38" s="206"/>
      <c r="B38" s="207"/>
      <c r="C38" s="207"/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8"/>
      <c r="P38" s="206"/>
      <c r="Q38" s="207"/>
      <c r="R38" s="208"/>
      <c r="S38" s="206"/>
      <c r="T38" s="207"/>
      <c r="U38" s="207"/>
      <c r="V38" s="208"/>
      <c r="W38" s="206"/>
      <c r="X38" s="207"/>
      <c r="Y38" s="207"/>
      <c r="Z38" s="207"/>
      <c r="AA38" s="207"/>
      <c r="AB38" s="207"/>
      <c r="AC38" s="207"/>
      <c r="AD38" s="207"/>
      <c r="AE38" s="207"/>
      <c r="AF38" s="208"/>
      <c r="AG38" s="206"/>
      <c r="AH38" s="207"/>
      <c r="AI38" s="207"/>
      <c r="AJ38" s="207"/>
      <c r="AK38" s="207"/>
      <c r="AL38" s="207"/>
      <c r="AM38" s="207"/>
      <c r="AN38" s="207"/>
      <c r="AO38" s="207"/>
      <c r="AP38" s="208"/>
      <c r="AQ38" s="206"/>
      <c r="AR38" s="207"/>
      <c r="AS38" s="207"/>
      <c r="AT38" s="207"/>
      <c r="AU38" s="207"/>
      <c r="AV38" s="207"/>
      <c r="AW38" s="207"/>
      <c r="AX38" s="207"/>
      <c r="AY38" s="207"/>
      <c r="AZ38" s="208"/>
      <c r="BA38" s="206"/>
      <c r="BB38" s="207"/>
      <c r="BC38" s="207"/>
      <c r="BD38" s="207"/>
      <c r="BE38" s="207"/>
      <c r="BF38" s="207"/>
      <c r="BG38" s="207"/>
      <c r="BH38" s="207"/>
      <c r="BI38" s="207"/>
      <c r="BJ38" s="208"/>
      <c r="BK38" s="258">
        <f t="shared" si="0"/>
        <v>0</v>
      </c>
      <c r="BL38" s="214">
        <f t="shared" si="1"/>
        <v>0</v>
      </c>
      <c r="BM38" s="214">
        <f t="shared" si="2"/>
        <v>0</v>
      </c>
      <c r="BN38" s="214">
        <f t="shared" si="3"/>
        <v>0</v>
      </c>
      <c r="BO38" s="214">
        <f t="shared" si="4"/>
        <v>0</v>
      </c>
    </row>
    <row r="39" spans="1:67">
      <c r="A39" s="206"/>
      <c r="B39" s="207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8"/>
      <c r="P39" s="206"/>
      <c r="Q39" s="207"/>
      <c r="R39" s="208"/>
      <c r="S39" s="206"/>
      <c r="T39" s="207"/>
      <c r="U39" s="207"/>
      <c r="V39" s="208"/>
      <c r="W39" s="206"/>
      <c r="X39" s="207"/>
      <c r="Y39" s="207"/>
      <c r="Z39" s="207"/>
      <c r="AA39" s="207"/>
      <c r="AB39" s="207"/>
      <c r="AC39" s="207"/>
      <c r="AD39" s="207"/>
      <c r="AE39" s="207"/>
      <c r="AF39" s="208"/>
      <c r="AG39" s="206"/>
      <c r="AH39" s="207"/>
      <c r="AI39" s="207"/>
      <c r="AJ39" s="207"/>
      <c r="AK39" s="207"/>
      <c r="AL39" s="207"/>
      <c r="AM39" s="207"/>
      <c r="AN39" s="207"/>
      <c r="AO39" s="207"/>
      <c r="AP39" s="208"/>
      <c r="AQ39" s="206"/>
      <c r="AR39" s="207"/>
      <c r="AS39" s="207"/>
      <c r="AT39" s="207"/>
      <c r="AU39" s="207"/>
      <c r="AV39" s="207"/>
      <c r="AW39" s="207"/>
      <c r="AX39" s="207"/>
      <c r="AY39" s="207"/>
      <c r="AZ39" s="208"/>
      <c r="BA39" s="206"/>
      <c r="BB39" s="207"/>
      <c r="BC39" s="207"/>
      <c r="BD39" s="207"/>
      <c r="BE39" s="207"/>
      <c r="BF39" s="207"/>
      <c r="BG39" s="207"/>
      <c r="BH39" s="207"/>
      <c r="BI39" s="207"/>
      <c r="BJ39" s="208"/>
      <c r="BK39" s="258">
        <f t="shared" si="0"/>
        <v>0</v>
      </c>
      <c r="BL39" s="214">
        <f t="shared" si="1"/>
        <v>0</v>
      </c>
      <c r="BM39" s="214">
        <f t="shared" si="2"/>
        <v>0</v>
      </c>
      <c r="BN39" s="214">
        <f t="shared" si="3"/>
        <v>0</v>
      </c>
      <c r="BO39" s="214">
        <f t="shared" si="4"/>
        <v>0</v>
      </c>
    </row>
    <row r="40" spans="1:67">
      <c r="A40" s="209" t="s">
        <v>481</v>
      </c>
      <c r="B40" s="210"/>
      <c r="C40" s="210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1"/>
      <c r="P40" s="368">
        <v>60</v>
      </c>
      <c r="Q40" s="369"/>
      <c r="R40" s="370"/>
      <c r="S40" s="362"/>
      <c r="T40" s="363"/>
      <c r="U40" s="363"/>
      <c r="V40" s="364"/>
      <c r="W40" s="371">
        <f>W35-SUM(W36:AF37)</f>
        <v>525358262.64599991</v>
      </c>
      <c r="X40" s="372"/>
      <c r="Y40" s="372"/>
      <c r="Z40" s="372"/>
      <c r="AA40" s="372"/>
      <c r="AB40" s="372"/>
      <c r="AC40" s="372"/>
      <c r="AD40" s="372"/>
      <c r="AE40" s="372"/>
      <c r="AF40" s="373"/>
      <c r="AG40" s="371">
        <f>AG35-SUM(AG36:AP37)</f>
        <v>522401829.49500012</v>
      </c>
      <c r="AH40" s="372"/>
      <c r="AI40" s="372"/>
      <c r="AJ40" s="372"/>
      <c r="AK40" s="372"/>
      <c r="AL40" s="372"/>
      <c r="AM40" s="372"/>
      <c r="AN40" s="372"/>
      <c r="AO40" s="372"/>
      <c r="AP40" s="373"/>
      <c r="AQ40" s="371">
        <f>AQ35-SUM(AQ36:AZ37)</f>
        <v>525358262.64599991</v>
      </c>
      <c r="AR40" s="372"/>
      <c r="AS40" s="372"/>
      <c r="AT40" s="372"/>
      <c r="AU40" s="372"/>
      <c r="AV40" s="372"/>
      <c r="AW40" s="372"/>
      <c r="AX40" s="372"/>
      <c r="AY40" s="372"/>
      <c r="AZ40" s="373"/>
      <c r="BA40" s="371">
        <f>BA35-SUM(BA36:BJ37)</f>
        <v>522401829.49500012</v>
      </c>
      <c r="BB40" s="372"/>
      <c r="BC40" s="372"/>
      <c r="BD40" s="372"/>
      <c r="BE40" s="372"/>
      <c r="BF40" s="372"/>
      <c r="BG40" s="372"/>
      <c r="BH40" s="372"/>
      <c r="BI40" s="372"/>
      <c r="BJ40" s="373"/>
      <c r="BK40" s="258">
        <f t="shared" si="0"/>
        <v>60</v>
      </c>
      <c r="BL40" s="214">
        <f t="shared" si="1"/>
        <v>525358262.64599991</v>
      </c>
      <c r="BM40" s="214">
        <f t="shared" si="2"/>
        <v>522401829.49500012</v>
      </c>
      <c r="BN40" s="214">
        <f t="shared" si="3"/>
        <v>525358262.64599991</v>
      </c>
      <c r="BO40" s="214">
        <f t="shared" si="4"/>
        <v>522401829.49500012</v>
      </c>
    </row>
    <row r="41" spans="1:67">
      <c r="A41" s="206"/>
      <c r="B41" s="207"/>
      <c r="C41" s="207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8"/>
      <c r="P41" s="206"/>
      <c r="Q41" s="207"/>
      <c r="R41" s="208"/>
      <c r="S41" s="206"/>
      <c r="T41" s="207"/>
      <c r="U41" s="207"/>
      <c r="V41" s="208"/>
      <c r="W41" s="206"/>
      <c r="X41" s="207"/>
      <c r="Y41" s="207"/>
      <c r="Z41" s="207"/>
      <c r="AA41" s="207"/>
      <c r="AB41" s="207"/>
      <c r="AC41" s="207"/>
      <c r="AD41" s="207"/>
      <c r="AE41" s="207"/>
      <c r="AF41" s="208"/>
      <c r="AG41" s="206"/>
      <c r="AH41" s="207"/>
      <c r="AI41" s="207"/>
      <c r="AJ41" s="207"/>
      <c r="AK41" s="207"/>
      <c r="AL41" s="207"/>
      <c r="AM41" s="207"/>
      <c r="AN41" s="207"/>
      <c r="AO41" s="207"/>
      <c r="AP41" s="208"/>
      <c r="AQ41" s="206"/>
      <c r="AR41" s="207"/>
      <c r="AS41" s="207"/>
      <c r="AT41" s="207"/>
      <c r="AU41" s="207"/>
      <c r="AV41" s="207"/>
      <c r="AW41" s="207"/>
      <c r="AX41" s="207"/>
      <c r="AY41" s="207"/>
      <c r="AZ41" s="208"/>
      <c r="BA41" s="206"/>
      <c r="BB41" s="207"/>
      <c r="BC41" s="207"/>
      <c r="BD41" s="207"/>
      <c r="BE41" s="207"/>
      <c r="BF41" s="207"/>
      <c r="BG41" s="207"/>
      <c r="BH41" s="207"/>
      <c r="BI41" s="207"/>
      <c r="BJ41" s="208"/>
      <c r="BK41" s="258">
        <f t="shared" si="0"/>
        <v>0</v>
      </c>
      <c r="BL41" s="214">
        <f t="shared" si="1"/>
        <v>0</v>
      </c>
      <c r="BM41" s="214">
        <f t="shared" si="2"/>
        <v>0</v>
      </c>
      <c r="BN41" s="214">
        <f t="shared" si="3"/>
        <v>0</v>
      </c>
      <c r="BO41" s="214">
        <f t="shared" si="4"/>
        <v>0</v>
      </c>
    </row>
    <row r="42" spans="1:67">
      <c r="A42" s="209" t="s">
        <v>482</v>
      </c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8"/>
      <c r="P42" s="206"/>
      <c r="Q42" s="207"/>
      <c r="R42" s="208"/>
      <c r="S42" s="206"/>
      <c r="T42" s="207"/>
      <c r="U42" s="207"/>
      <c r="V42" s="208"/>
      <c r="W42" s="206"/>
      <c r="X42" s="207"/>
      <c r="Y42" s="207"/>
      <c r="Z42" s="207"/>
      <c r="AA42" s="207"/>
      <c r="AB42" s="207"/>
      <c r="AC42" s="207"/>
      <c r="AD42" s="207"/>
      <c r="AE42" s="207"/>
      <c r="AF42" s="208"/>
      <c r="AG42" s="206"/>
      <c r="AH42" s="207"/>
      <c r="AI42" s="207"/>
      <c r="AJ42" s="207"/>
      <c r="AK42" s="207"/>
      <c r="AL42" s="207"/>
      <c r="AM42" s="207"/>
      <c r="AN42" s="207"/>
      <c r="AO42" s="207"/>
      <c r="AP42" s="208"/>
      <c r="AQ42" s="206"/>
      <c r="AR42" s="207"/>
      <c r="AS42" s="207"/>
      <c r="AT42" s="207"/>
      <c r="AU42" s="207"/>
      <c r="AV42" s="207"/>
      <c r="AW42" s="207"/>
      <c r="AX42" s="207"/>
      <c r="AY42" s="207"/>
      <c r="AZ42" s="208"/>
      <c r="BA42" s="206"/>
      <c r="BB42" s="207"/>
      <c r="BC42" s="207"/>
      <c r="BD42" s="207"/>
      <c r="BE42" s="207"/>
      <c r="BF42" s="207"/>
      <c r="BG42" s="207"/>
      <c r="BH42" s="207"/>
      <c r="BI42" s="207"/>
      <c r="BJ42" s="208"/>
      <c r="BK42" s="258">
        <f t="shared" si="0"/>
        <v>0</v>
      </c>
      <c r="BL42" s="214">
        <f t="shared" si="1"/>
        <v>0</v>
      </c>
      <c r="BM42" s="214">
        <f t="shared" si="2"/>
        <v>0</v>
      </c>
      <c r="BN42" s="214">
        <f t="shared" si="3"/>
        <v>0</v>
      </c>
      <c r="BO42" s="214">
        <f t="shared" si="4"/>
        <v>0</v>
      </c>
    </row>
    <row r="43" spans="1:67">
      <c r="A43" s="206" t="s">
        <v>483</v>
      </c>
      <c r="B43" s="207"/>
      <c r="C43" s="207"/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8"/>
      <c r="P43" s="375">
        <v>61</v>
      </c>
      <c r="Q43" s="376"/>
      <c r="R43" s="377"/>
      <c r="S43" s="378"/>
      <c r="T43" s="379"/>
      <c r="U43" s="379"/>
      <c r="V43" s="380"/>
      <c r="W43" s="381">
        <f>W40-W44</f>
        <v>540782592.14684439</v>
      </c>
      <c r="X43" s="382"/>
      <c r="Y43" s="382"/>
      <c r="Z43" s="382"/>
      <c r="AA43" s="382"/>
      <c r="AB43" s="382"/>
      <c r="AC43" s="382"/>
      <c r="AD43" s="382"/>
      <c r="AE43" s="382"/>
      <c r="AF43" s="383"/>
      <c r="AG43" s="381">
        <f>AG40-AG44</f>
        <v>491952136.49500012</v>
      </c>
      <c r="AH43" s="382"/>
      <c r="AI43" s="382"/>
      <c r="AJ43" s="382"/>
      <c r="AK43" s="382"/>
      <c r="AL43" s="382"/>
      <c r="AM43" s="382"/>
      <c r="AN43" s="382"/>
      <c r="AO43" s="382"/>
      <c r="AP43" s="383"/>
      <c r="AQ43" s="381">
        <f>AQ40-AQ44</f>
        <v>540782592.14684439</v>
      </c>
      <c r="AR43" s="382"/>
      <c r="AS43" s="382"/>
      <c r="AT43" s="382"/>
      <c r="AU43" s="382"/>
      <c r="AV43" s="382"/>
      <c r="AW43" s="382"/>
      <c r="AX43" s="382"/>
      <c r="AY43" s="382"/>
      <c r="AZ43" s="383"/>
      <c r="BA43" s="381">
        <f>BA40-BA44</f>
        <v>491952136.49500012</v>
      </c>
      <c r="BB43" s="382"/>
      <c r="BC43" s="382"/>
      <c r="BD43" s="382"/>
      <c r="BE43" s="382"/>
      <c r="BF43" s="382"/>
      <c r="BG43" s="382"/>
      <c r="BH43" s="382"/>
      <c r="BI43" s="382"/>
      <c r="BJ43" s="383"/>
      <c r="BK43" s="258">
        <f t="shared" si="0"/>
        <v>61</v>
      </c>
      <c r="BL43" s="214">
        <f t="shared" si="1"/>
        <v>540782592.14684439</v>
      </c>
      <c r="BM43" s="214">
        <f t="shared" si="2"/>
        <v>491952136.49500012</v>
      </c>
      <c r="BN43" s="214">
        <f t="shared" si="3"/>
        <v>540782592.14684439</v>
      </c>
      <c r="BO43" s="214">
        <f t="shared" si="4"/>
        <v>491952136.49500012</v>
      </c>
    </row>
    <row r="44" spans="1:67">
      <c r="A44" s="206" t="s">
        <v>484</v>
      </c>
      <c r="B44" s="207"/>
      <c r="C44" s="207"/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8"/>
      <c r="P44" s="375">
        <v>62</v>
      </c>
      <c r="Q44" s="376"/>
      <c r="R44" s="377"/>
      <c r="S44" s="378"/>
      <c r="T44" s="379"/>
      <c r="U44" s="379"/>
      <c r="V44" s="380"/>
      <c r="W44" s="381">
        <v>-15424329.500844421</v>
      </c>
      <c r="X44" s="382"/>
      <c r="Y44" s="382"/>
      <c r="Z44" s="382"/>
      <c r="AA44" s="382"/>
      <c r="AB44" s="382"/>
      <c r="AC44" s="382"/>
      <c r="AD44" s="382"/>
      <c r="AE44" s="382"/>
      <c r="AF44" s="383"/>
      <c r="AG44" s="381">
        <v>30449693</v>
      </c>
      <c r="AH44" s="382"/>
      <c r="AI44" s="382"/>
      <c r="AJ44" s="382"/>
      <c r="AK44" s="382"/>
      <c r="AL44" s="382"/>
      <c r="AM44" s="382"/>
      <c r="AN44" s="382"/>
      <c r="AO44" s="382"/>
      <c r="AP44" s="383"/>
      <c r="AQ44" s="381">
        <f>W44</f>
        <v>-15424329.500844421</v>
      </c>
      <c r="AR44" s="382"/>
      <c r="AS44" s="382"/>
      <c r="AT44" s="382"/>
      <c r="AU44" s="382"/>
      <c r="AV44" s="382"/>
      <c r="AW44" s="382"/>
      <c r="AX44" s="382"/>
      <c r="AY44" s="382"/>
      <c r="AZ44" s="383"/>
      <c r="BA44" s="381">
        <f>AG44</f>
        <v>30449693</v>
      </c>
      <c r="BB44" s="382"/>
      <c r="BC44" s="382"/>
      <c r="BD44" s="382"/>
      <c r="BE44" s="382"/>
      <c r="BF44" s="382"/>
      <c r="BG44" s="382"/>
      <c r="BH44" s="382"/>
      <c r="BI44" s="382"/>
      <c r="BJ44" s="383"/>
      <c r="BK44" s="258">
        <f t="shared" si="0"/>
        <v>62</v>
      </c>
      <c r="BL44" s="214">
        <f t="shared" si="1"/>
        <v>-15424329.500844421</v>
      </c>
      <c r="BM44" s="214">
        <f t="shared" si="2"/>
        <v>30449693</v>
      </c>
      <c r="BN44" s="214">
        <f t="shared" si="3"/>
        <v>-15424329.500844421</v>
      </c>
      <c r="BO44" s="214">
        <f t="shared" si="4"/>
        <v>30449693</v>
      </c>
    </row>
    <row r="45" spans="1:67">
      <c r="A45" s="209"/>
      <c r="B45" s="207"/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8"/>
      <c r="P45" s="206"/>
      <c r="Q45" s="207"/>
      <c r="R45" s="208"/>
      <c r="S45" s="206"/>
      <c r="T45" s="207"/>
      <c r="U45" s="207"/>
      <c r="V45" s="208"/>
      <c r="W45" s="206"/>
      <c r="X45" s="207"/>
      <c r="Y45" s="207"/>
      <c r="Z45" s="207"/>
      <c r="AA45" s="207"/>
      <c r="AB45" s="207"/>
      <c r="AC45" s="207"/>
      <c r="AD45" s="207"/>
      <c r="AE45" s="207"/>
      <c r="AF45" s="208"/>
      <c r="AG45" s="206"/>
      <c r="AH45" s="207"/>
      <c r="AI45" s="207"/>
      <c r="AJ45" s="207"/>
      <c r="AK45" s="207"/>
      <c r="AL45" s="207"/>
      <c r="AM45" s="207"/>
      <c r="AN45" s="207"/>
      <c r="AO45" s="207"/>
      <c r="AP45" s="208"/>
      <c r="AQ45" s="206"/>
      <c r="AR45" s="207"/>
      <c r="AS45" s="207"/>
      <c r="AT45" s="207"/>
      <c r="AU45" s="207"/>
      <c r="AV45" s="207"/>
      <c r="AW45" s="207"/>
      <c r="AX45" s="207"/>
      <c r="AY45" s="207"/>
      <c r="AZ45" s="208"/>
      <c r="BA45" s="206"/>
      <c r="BB45" s="207"/>
      <c r="BC45" s="207"/>
      <c r="BD45" s="207"/>
      <c r="BE45" s="207"/>
      <c r="BF45" s="207"/>
      <c r="BG45" s="207"/>
      <c r="BH45" s="207"/>
      <c r="BI45" s="207"/>
      <c r="BJ45" s="208"/>
      <c r="BK45" s="258">
        <f t="shared" si="0"/>
        <v>0</v>
      </c>
      <c r="BL45" s="214">
        <f t="shared" si="1"/>
        <v>0</v>
      </c>
      <c r="BM45" s="214">
        <f t="shared" si="2"/>
        <v>0</v>
      </c>
      <c r="BN45" s="214">
        <f t="shared" si="3"/>
        <v>0</v>
      </c>
      <c r="BO45" s="214">
        <f t="shared" si="4"/>
        <v>0</v>
      </c>
    </row>
    <row r="46" spans="1:67">
      <c r="A46" s="209" t="s">
        <v>485</v>
      </c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1"/>
      <c r="P46" s="368">
        <v>70</v>
      </c>
      <c r="Q46" s="369"/>
      <c r="R46" s="370"/>
      <c r="S46" s="362" t="s">
        <v>509</v>
      </c>
      <c r="T46" s="363"/>
      <c r="U46" s="363"/>
      <c r="V46" s="364"/>
      <c r="W46" s="371">
        <v>1053</v>
      </c>
      <c r="X46" s="372"/>
      <c r="Y46" s="372"/>
      <c r="Z46" s="372"/>
      <c r="AA46" s="372"/>
      <c r="AB46" s="372"/>
      <c r="AC46" s="372"/>
      <c r="AD46" s="372"/>
      <c r="AE46" s="372"/>
      <c r="AF46" s="373"/>
      <c r="AG46" s="371">
        <v>933</v>
      </c>
      <c r="AH46" s="372"/>
      <c r="AI46" s="372"/>
      <c r="AJ46" s="372"/>
      <c r="AK46" s="372"/>
      <c r="AL46" s="372"/>
      <c r="AM46" s="372"/>
      <c r="AN46" s="372"/>
      <c r="AO46" s="372"/>
      <c r="AP46" s="373"/>
      <c r="AQ46" s="371">
        <v>1053</v>
      </c>
      <c r="AR46" s="372"/>
      <c r="AS46" s="372"/>
      <c r="AT46" s="372"/>
      <c r="AU46" s="372"/>
      <c r="AV46" s="372"/>
      <c r="AW46" s="372"/>
      <c r="AX46" s="372"/>
      <c r="AY46" s="372"/>
      <c r="AZ46" s="373"/>
      <c r="BA46" s="371">
        <v>933</v>
      </c>
      <c r="BB46" s="372"/>
      <c r="BC46" s="372"/>
      <c r="BD46" s="372"/>
      <c r="BE46" s="372"/>
      <c r="BF46" s="372"/>
      <c r="BG46" s="372"/>
      <c r="BH46" s="372"/>
      <c r="BI46" s="372"/>
      <c r="BJ46" s="373"/>
      <c r="BK46" s="258">
        <f t="shared" si="0"/>
        <v>70</v>
      </c>
      <c r="BL46" s="214">
        <f t="shared" si="1"/>
        <v>1053</v>
      </c>
      <c r="BM46" s="214">
        <f t="shared" si="2"/>
        <v>933</v>
      </c>
      <c r="BN46" s="214">
        <f t="shared" si="3"/>
        <v>1053</v>
      </c>
      <c r="BO46" s="214">
        <f t="shared" si="4"/>
        <v>933</v>
      </c>
    </row>
    <row r="47" spans="1:67" hidden="1">
      <c r="A47" s="209"/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8"/>
      <c r="P47" s="234"/>
      <c r="Q47" s="235"/>
      <c r="R47" s="236"/>
      <c r="S47" s="206"/>
      <c r="T47" s="207"/>
      <c r="U47" s="207"/>
      <c r="V47" s="208"/>
      <c r="W47" s="237"/>
      <c r="X47" s="238"/>
      <c r="Y47" s="238"/>
      <c r="Z47" s="238"/>
      <c r="AA47" s="238"/>
      <c r="AB47" s="238"/>
      <c r="AC47" s="238"/>
      <c r="AD47" s="238"/>
      <c r="AE47" s="238"/>
      <c r="AF47" s="239"/>
      <c r="AG47" s="237"/>
      <c r="AH47" s="238"/>
      <c r="AI47" s="238"/>
      <c r="AJ47" s="238"/>
      <c r="AK47" s="238"/>
      <c r="AL47" s="238"/>
      <c r="AM47" s="238"/>
      <c r="AN47" s="238"/>
      <c r="AO47" s="238"/>
      <c r="AP47" s="239"/>
      <c r="AQ47" s="237"/>
      <c r="AR47" s="238"/>
      <c r="AS47" s="238"/>
      <c r="AT47" s="238"/>
      <c r="AU47" s="238"/>
      <c r="AV47" s="238"/>
      <c r="AW47" s="238"/>
      <c r="AX47" s="238"/>
      <c r="AY47" s="238"/>
      <c r="AZ47" s="239"/>
      <c r="BA47" s="237"/>
      <c r="BB47" s="238"/>
      <c r="BC47" s="238"/>
      <c r="BD47" s="238"/>
      <c r="BE47" s="238"/>
      <c r="BF47" s="238"/>
      <c r="BG47" s="238"/>
      <c r="BH47" s="238"/>
      <c r="BI47" s="238"/>
      <c r="BJ47" s="239"/>
    </row>
    <row r="48" spans="1:67">
      <c r="A48" s="240"/>
      <c r="B48" s="241"/>
      <c r="C48" s="241"/>
      <c r="D48" s="241"/>
      <c r="E48" s="241"/>
      <c r="F48" s="241"/>
      <c r="G48" s="241"/>
      <c r="H48" s="241"/>
      <c r="I48" s="241"/>
      <c r="J48" s="241"/>
      <c r="K48" s="241"/>
      <c r="L48" s="241"/>
      <c r="M48" s="241"/>
      <c r="N48" s="241"/>
      <c r="O48" s="242"/>
      <c r="P48" s="243"/>
      <c r="Q48" s="244"/>
      <c r="R48" s="245"/>
      <c r="S48" s="246"/>
      <c r="T48" s="241"/>
      <c r="U48" s="241"/>
      <c r="V48" s="242"/>
      <c r="W48" s="247"/>
      <c r="X48" s="248"/>
      <c r="Y48" s="248"/>
      <c r="Z48" s="248"/>
      <c r="AA48" s="248"/>
      <c r="AB48" s="248"/>
      <c r="AC48" s="248"/>
      <c r="AD48" s="248"/>
      <c r="AE48" s="248"/>
      <c r="AF48" s="249"/>
      <c r="AG48" s="247"/>
      <c r="AH48" s="248"/>
      <c r="AI48" s="248"/>
      <c r="AJ48" s="248"/>
      <c r="AK48" s="248"/>
      <c r="AL48" s="248"/>
      <c r="AM48" s="248"/>
      <c r="AN48" s="248"/>
      <c r="AO48" s="248"/>
      <c r="AP48" s="249"/>
      <c r="AQ48" s="247"/>
      <c r="AR48" s="248"/>
      <c r="AS48" s="248"/>
      <c r="AT48" s="248"/>
      <c r="AU48" s="248"/>
      <c r="AV48" s="248"/>
      <c r="AW48" s="248"/>
      <c r="AX48" s="248"/>
      <c r="AY48" s="248"/>
      <c r="AZ48" s="249"/>
      <c r="BA48" s="247"/>
      <c r="BB48" s="248"/>
      <c r="BC48" s="248"/>
      <c r="BD48" s="248"/>
      <c r="BE48" s="248"/>
      <c r="BF48" s="248"/>
      <c r="BG48" s="248"/>
      <c r="BH48" s="248"/>
      <c r="BI48" s="248"/>
      <c r="BJ48" s="249"/>
    </row>
    <row r="49" spans="1:62">
      <c r="A49" s="250"/>
      <c r="B49" s="250"/>
      <c r="C49" s="250"/>
      <c r="D49" s="250"/>
      <c r="E49" s="250"/>
      <c r="F49" s="250"/>
      <c r="G49" s="250"/>
      <c r="H49" s="250"/>
      <c r="I49" s="250"/>
      <c r="J49" s="250"/>
      <c r="K49" s="250"/>
      <c r="L49" s="250"/>
      <c r="M49" s="250"/>
      <c r="N49" s="250"/>
      <c r="O49" s="250"/>
      <c r="P49" s="250"/>
      <c r="Q49" s="250"/>
      <c r="R49" s="250"/>
      <c r="S49" s="250"/>
      <c r="T49" s="250"/>
      <c r="U49" s="250"/>
      <c r="V49" s="250"/>
      <c r="W49" s="250"/>
      <c r="X49" s="250"/>
      <c r="Y49" s="250"/>
      <c r="Z49" s="250"/>
      <c r="AA49" s="250"/>
      <c r="AB49" s="250"/>
      <c r="AC49" s="250"/>
      <c r="AD49" s="250"/>
      <c r="AE49" s="250"/>
      <c r="AF49" s="250"/>
      <c r="AG49" s="250"/>
      <c r="AH49" s="250"/>
      <c r="AI49" s="250"/>
      <c r="AJ49" s="250"/>
      <c r="AK49" s="250"/>
      <c r="AL49" s="250"/>
      <c r="AM49" s="250"/>
      <c r="AN49" s="250"/>
      <c r="AO49" s="250"/>
      <c r="AP49" s="250"/>
      <c r="AQ49" s="250"/>
      <c r="AR49" s="250"/>
      <c r="AS49" s="250"/>
      <c r="AT49" s="250"/>
      <c r="AU49" s="250"/>
      <c r="AV49" s="250"/>
      <c r="AW49" s="250"/>
      <c r="AX49" s="250"/>
      <c r="AY49" s="250"/>
      <c r="AZ49" s="250"/>
      <c r="BA49" s="250"/>
      <c r="BB49" s="250"/>
      <c r="BC49" s="250"/>
      <c r="BD49" s="250"/>
      <c r="BE49" s="250"/>
      <c r="BF49" s="250"/>
      <c r="BG49" s="250"/>
      <c r="BH49" s="250"/>
      <c r="BI49" s="250"/>
      <c r="BJ49" s="251"/>
    </row>
    <row r="50" spans="1:62">
      <c r="A50" s="250"/>
      <c r="B50" s="250"/>
      <c r="C50" s="250"/>
      <c r="D50" s="250"/>
      <c r="E50" s="250"/>
      <c r="F50" s="250"/>
      <c r="G50" s="250"/>
      <c r="H50" s="250"/>
      <c r="I50" s="250"/>
      <c r="J50" s="250"/>
      <c r="K50" s="250"/>
      <c r="L50" s="250"/>
      <c r="M50" s="250"/>
      <c r="N50" s="250"/>
      <c r="O50" s="250"/>
      <c r="P50" s="250"/>
      <c r="Q50" s="250"/>
      <c r="R50" s="250"/>
      <c r="S50" s="250"/>
      <c r="T50" s="250"/>
      <c r="U50" s="250"/>
      <c r="V50" s="250"/>
      <c r="W50" s="250"/>
      <c r="X50" s="250"/>
      <c r="Y50" s="250"/>
      <c r="Z50" s="250"/>
      <c r="AA50" s="250"/>
      <c r="AB50" s="250"/>
      <c r="AC50" s="250"/>
      <c r="AD50" s="250"/>
      <c r="AE50" s="250"/>
      <c r="AF50" s="250"/>
      <c r="AG50" s="250"/>
      <c r="AH50" s="250"/>
      <c r="AI50" s="250"/>
      <c r="AJ50" s="250"/>
      <c r="AK50" s="250"/>
      <c r="AL50" s="250"/>
      <c r="AM50" s="250"/>
      <c r="AN50" s="250"/>
      <c r="AO50" s="250"/>
      <c r="AP50" s="250"/>
      <c r="AQ50" s="250"/>
      <c r="AR50" s="250"/>
      <c r="AS50" s="250"/>
      <c r="AT50" s="250"/>
      <c r="AU50" s="250"/>
      <c r="AV50" s="250"/>
      <c r="AW50" s="250"/>
      <c r="AX50" s="250"/>
      <c r="AY50" s="250"/>
      <c r="AZ50" s="250"/>
      <c r="BA50" s="250"/>
      <c r="BB50" s="250"/>
      <c r="BC50" s="250"/>
      <c r="BD50" s="250"/>
      <c r="BE50" s="250"/>
      <c r="BF50" s="250"/>
      <c r="BG50" s="250"/>
      <c r="BH50" s="250"/>
      <c r="BI50" s="250"/>
      <c r="BJ50" s="251"/>
    </row>
    <row r="51" spans="1:62">
      <c r="A51" s="250"/>
      <c r="B51" s="250"/>
      <c r="C51" s="250"/>
      <c r="D51" s="250"/>
      <c r="E51" s="250"/>
      <c r="F51" s="250"/>
      <c r="G51" s="250"/>
      <c r="H51" s="250"/>
      <c r="I51" s="250"/>
      <c r="J51" s="250"/>
      <c r="K51" s="250"/>
      <c r="L51" s="250"/>
      <c r="M51" s="250"/>
      <c r="N51" s="250"/>
      <c r="O51" s="250"/>
      <c r="P51" s="250"/>
      <c r="Q51" s="250"/>
      <c r="R51" s="250"/>
      <c r="S51" s="250"/>
      <c r="T51" s="250"/>
      <c r="U51" s="250"/>
      <c r="V51" s="250"/>
      <c r="W51" s="250"/>
      <c r="X51" s="250"/>
      <c r="Y51" s="250"/>
      <c r="Z51" s="250"/>
      <c r="AA51" s="250"/>
      <c r="AB51" s="250"/>
      <c r="AC51" s="250"/>
      <c r="AD51" s="250"/>
      <c r="AE51" s="250"/>
      <c r="AF51" s="250"/>
      <c r="AG51" s="250"/>
      <c r="AH51" s="250"/>
      <c r="AI51" s="250"/>
      <c r="AJ51" s="250"/>
      <c r="AK51" s="250"/>
      <c r="AL51" s="250"/>
      <c r="AM51" s="250"/>
      <c r="AN51" s="250"/>
      <c r="AO51" s="250"/>
      <c r="AP51" s="250"/>
      <c r="AQ51" s="250"/>
      <c r="AR51" s="250"/>
      <c r="AS51" s="250"/>
      <c r="AT51" s="250"/>
      <c r="AU51" s="250"/>
      <c r="AV51" s="250"/>
      <c r="AW51" s="250"/>
      <c r="AX51" s="250"/>
      <c r="AY51" s="250"/>
      <c r="AZ51" s="250"/>
      <c r="BA51" s="250"/>
      <c r="BB51" s="250"/>
      <c r="BC51" s="250"/>
      <c r="BD51" s="250"/>
      <c r="BE51" s="250"/>
      <c r="BF51" s="250"/>
      <c r="BG51" s="250"/>
      <c r="BH51" s="250"/>
      <c r="BI51" s="250"/>
      <c r="BJ51" s="251"/>
    </row>
    <row r="52" spans="1:62">
      <c r="A52" s="250"/>
      <c r="B52" s="250"/>
      <c r="C52" s="250"/>
      <c r="D52" s="250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0"/>
      <c r="AL52" s="250"/>
      <c r="AM52" s="250"/>
      <c r="AN52" s="250"/>
      <c r="AO52" s="250"/>
      <c r="AP52" s="250"/>
      <c r="AQ52" s="250"/>
      <c r="AR52" s="250"/>
      <c r="AS52" s="250"/>
      <c r="AT52" s="250"/>
      <c r="AU52" s="250"/>
      <c r="AV52" s="250"/>
      <c r="AW52" s="250"/>
      <c r="AX52" s="250"/>
      <c r="AY52" s="250"/>
      <c r="AZ52" s="250"/>
      <c r="BA52" s="250"/>
      <c r="BB52" s="250"/>
      <c r="BC52" s="250"/>
      <c r="BD52" s="250"/>
      <c r="BE52" s="250"/>
      <c r="BF52" s="250"/>
      <c r="BG52" s="250"/>
      <c r="BH52" s="250"/>
      <c r="BI52" s="250"/>
      <c r="BJ52" s="251"/>
    </row>
    <row r="53" spans="1:62">
      <c r="A53" s="250"/>
      <c r="B53" s="250"/>
      <c r="C53" s="250"/>
      <c r="D53" s="250"/>
      <c r="E53" s="250"/>
      <c r="F53" s="250"/>
      <c r="G53" s="250"/>
      <c r="H53" s="250"/>
      <c r="I53" s="250"/>
      <c r="J53" s="250"/>
      <c r="K53" s="250"/>
      <c r="L53" s="250"/>
      <c r="M53" s="250"/>
      <c r="N53" s="250"/>
      <c r="O53" s="250"/>
      <c r="P53" s="250"/>
      <c r="Q53" s="250"/>
      <c r="R53" s="250"/>
      <c r="S53" s="250"/>
      <c r="T53" s="250"/>
      <c r="U53" s="250"/>
      <c r="V53" s="250"/>
      <c r="W53" s="250"/>
      <c r="X53" s="250"/>
      <c r="Y53" s="250"/>
      <c r="Z53" s="250"/>
      <c r="AA53" s="250"/>
      <c r="AB53" s="250"/>
      <c r="AC53" s="250"/>
      <c r="AD53" s="250"/>
      <c r="AE53" s="250"/>
      <c r="AF53" s="250"/>
      <c r="AG53" s="250"/>
      <c r="AH53" s="250"/>
      <c r="AI53" s="250"/>
      <c r="AJ53" s="250"/>
      <c r="AK53" s="250"/>
      <c r="AL53" s="250"/>
      <c r="AM53" s="250"/>
      <c r="AN53" s="250"/>
      <c r="AO53" s="250"/>
      <c r="AP53" s="250"/>
      <c r="AQ53" s="250"/>
      <c r="AR53" s="250"/>
      <c r="AS53" s="250"/>
      <c r="AT53" s="250"/>
      <c r="AU53" s="250"/>
      <c r="AV53" s="250"/>
      <c r="AW53" s="250"/>
      <c r="AX53" s="250"/>
      <c r="AY53" s="250"/>
      <c r="AZ53" s="250"/>
      <c r="BA53" s="250"/>
      <c r="BB53" s="250"/>
      <c r="BC53" s="250"/>
      <c r="BD53" s="250"/>
      <c r="BE53" s="250"/>
      <c r="BF53" s="250"/>
      <c r="BG53" s="250"/>
      <c r="BH53" s="250"/>
      <c r="BI53" s="250"/>
      <c r="BJ53" s="251"/>
    </row>
    <row r="54" spans="1:62">
      <c r="A54" s="250"/>
      <c r="B54" s="250"/>
      <c r="C54" s="250"/>
      <c r="D54" s="250"/>
      <c r="E54" s="250"/>
      <c r="F54" s="250"/>
      <c r="G54" s="250"/>
      <c r="H54" s="250"/>
      <c r="I54" s="250"/>
      <c r="J54" s="250"/>
      <c r="K54" s="250"/>
      <c r="L54" s="250"/>
      <c r="M54" s="250"/>
      <c r="N54" s="250"/>
      <c r="O54" s="250"/>
      <c r="P54" s="250"/>
      <c r="Q54" s="250"/>
      <c r="R54" s="250"/>
      <c r="S54" s="250"/>
      <c r="T54" s="250"/>
      <c r="U54" s="250"/>
      <c r="V54" s="250"/>
      <c r="W54" s="250"/>
      <c r="X54" s="250"/>
      <c r="Y54" s="250"/>
      <c r="Z54" s="250"/>
      <c r="AA54" s="250"/>
      <c r="AB54" s="250"/>
      <c r="AC54" s="250"/>
      <c r="AD54" s="250"/>
      <c r="AE54" s="250"/>
      <c r="AF54" s="250"/>
      <c r="AG54" s="250"/>
      <c r="AH54" s="250"/>
      <c r="AI54" s="250"/>
      <c r="AJ54" s="250"/>
      <c r="AK54" s="250"/>
      <c r="AL54" s="250"/>
      <c r="AM54" s="250"/>
      <c r="AN54" s="250"/>
      <c r="AO54" s="250"/>
      <c r="AP54" s="250"/>
      <c r="AQ54" s="250"/>
      <c r="AR54" s="250"/>
      <c r="AS54" s="250"/>
      <c r="AT54" s="250"/>
      <c r="AU54" s="250"/>
      <c r="AV54" s="250"/>
      <c r="AW54" s="250"/>
      <c r="AX54" s="250"/>
      <c r="AY54" s="250"/>
      <c r="AZ54" s="250"/>
      <c r="BA54" s="250"/>
      <c r="BB54" s="250"/>
      <c r="BC54" s="250"/>
      <c r="BD54" s="250"/>
      <c r="BE54" s="250"/>
      <c r="BF54" s="250"/>
      <c r="BG54" s="250"/>
      <c r="BH54" s="250"/>
      <c r="BI54" s="250"/>
      <c r="BJ54" s="251"/>
    </row>
    <row r="55" spans="1:62">
      <c r="A55" s="250"/>
      <c r="B55" s="250"/>
      <c r="C55" s="250"/>
      <c r="D55" s="250"/>
      <c r="E55" s="250"/>
      <c r="F55" s="250"/>
      <c r="G55" s="250"/>
      <c r="H55" s="250"/>
      <c r="I55" s="250"/>
      <c r="J55" s="250"/>
      <c r="K55" s="250"/>
      <c r="L55" s="250"/>
      <c r="M55" s="250"/>
      <c r="N55" s="250"/>
      <c r="O55" s="250"/>
      <c r="P55" s="250"/>
      <c r="Q55" s="250"/>
      <c r="R55" s="250"/>
      <c r="S55" s="250"/>
      <c r="T55" s="250"/>
      <c r="U55" s="250"/>
      <c r="V55" s="250"/>
      <c r="W55" s="250"/>
      <c r="X55" s="250"/>
      <c r="Y55" s="250"/>
      <c r="Z55" s="250"/>
      <c r="AA55" s="250"/>
      <c r="AB55" s="250"/>
      <c r="AC55" s="250"/>
      <c r="AD55" s="250"/>
      <c r="AE55" s="250"/>
      <c r="AF55" s="250"/>
      <c r="AG55" s="250"/>
      <c r="AH55" s="250"/>
      <c r="AI55" s="250"/>
      <c r="AJ55" s="250"/>
      <c r="AK55" s="250"/>
      <c r="AL55" s="250"/>
      <c r="AM55" s="250"/>
      <c r="AN55" s="250"/>
      <c r="AO55" s="250"/>
      <c r="AP55" s="250"/>
      <c r="AQ55" s="250"/>
      <c r="AR55" s="250"/>
      <c r="AS55" s="250"/>
      <c r="AT55" s="250"/>
      <c r="AU55" s="250"/>
      <c r="AV55" s="250"/>
      <c r="AW55" s="250"/>
      <c r="AX55" s="250"/>
      <c r="AY55" s="250"/>
      <c r="AZ55" s="250"/>
      <c r="BA55" s="250"/>
      <c r="BB55" s="250"/>
      <c r="BC55" s="250"/>
      <c r="BD55" s="250"/>
      <c r="BE55" s="250"/>
      <c r="BF55" s="250"/>
      <c r="BG55" s="250"/>
      <c r="BH55" s="250"/>
      <c r="BI55" s="250"/>
      <c r="BJ55" s="251"/>
    </row>
    <row r="56" spans="1:62">
      <c r="A56" s="250"/>
      <c r="B56" s="250"/>
      <c r="C56" s="250"/>
      <c r="D56" s="250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0"/>
      <c r="AL56" s="250"/>
      <c r="AM56" s="250"/>
      <c r="AN56" s="250"/>
      <c r="AO56" s="250"/>
      <c r="AP56" s="250"/>
      <c r="AQ56" s="250"/>
      <c r="AR56" s="250"/>
      <c r="AS56" s="250"/>
      <c r="AT56" s="250"/>
      <c r="AU56" s="250"/>
      <c r="AV56" s="250"/>
      <c r="AW56" s="250"/>
      <c r="AX56" s="250"/>
      <c r="AY56" s="250"/>
      <c r="AZ56" s="250"/>
      <c r="BA56" s="250"/>
      <c r="BB56" s="250"/>
      <c r="BC56" s="250"/>
      <c r="BD56" s="250"/>
      <c r="BE56" s="250"/>
      <c r="BF56" s="250"/>
      <c r="BG56" s="250"/>
      <c r="BH56" s="250"/>
      <c r="BI56" s="250"/>
      <c r="BJ56" s="251"/>
    </row>
    <row r="57" spans="1:62">
      <c r="A57" s="250"/>
      <c r="B57" s="250"/>
      <c r="C57" s="250"/>
      <c r="D57" s="250"/>
      <c r="E57" s="250"/>
      <c r="F57" s="250"/>
      <c r="G57" s="250"/>
      <c r="H57" s="250"/>
      <c r="I57" s="250"/>
      <c r="J57" s="250"/>
      <c r="K57" s="250"/>
      <c r="L57" s="250"/>
      <c r="M57" s="250"/>
      <c r="N57" s="250"/>
      <c r="O57" s="250"/>
      <c r="P57" s="250"/>
      <c r="Q57" s="250"/>
      <c r="R57" s="250"/>
      <c r="S57" s="250"/>
      <c r="T57" s="250"/>
      <c r="U57" s="250"/>
      <c r="V57" s="250"/>
      <c r="W57" s="250"/>
      <c r="X57" s="250"/>
      <c r="Y57" s="250"/>
      <c r="Z57" s="250"/>
      <c r="AA57" s="250"/>
      <c r="AB57" s="250"/>
      <c r="AC57" s="250"/>
      <c r="AD57" s="250"/>
      <c r="AE57" s="250"/>
      <c r="AF57" s="250"/>
      <c r="AG57" s="250"/>
      <c r="AH57" s="250"/>
      <c r="AI57" s="250"/>
      <c r="AJ57" s="250"/>
      <c r="AK57" s="250"/>
      <c r="AL57" s="250"/>
      <c r="AM57" s="250"/>
      <c r="AN57" s="250"/>
      <c r="AO57" s="250"/>
      <c r="AP57" s="250"/>
      <c r="AQ57" s="250"/>
      <c r="AR57" s="250"/>
      <c r="AS57" s="250"/>
      <c r="AT57" s="250"/>
      <c r="AU57" s="250"/>
      <c r="AV57" s="250"/>
      <c r="AW57" s="250"/>
      <c r="AX57" s="250"/>
      <c r="AY57" s="250"/>
      <c r="AZ57" s="250"/>
      <c r="BA57" s="250"/>
      <c r="BB57" s="250"/>
      <c r="BC57" s="250"/>
      <c r="BD57" s="250"/>
      <c r="BE57" s="250"/>
      <c r="BF57" s="250"/>
      <c r="BG57" s="250"/>
      <c r="BH57" s="250"/>
      <c r="BI57" s="250"/>
      <c r="BJ57" s="251"/>
    </row>
    <row r="58" spans="1:62">
      <c r="A58" s="390" t="s">
        <v>294</v>
      </c>
      <c r="B58" s="390"/>
      <c r="C58" s="390"/>
      <c r="D58" s="390"/>
      <c r="E58" s="390"/>
      <c r="F58" s="390"/>
      <c r="G58" s="390"/>
      <c r="H58" s="390"/>
      <c r="I58" s="390"/>
      <c r="J58" s="390"/>
      <c r="K58" s="390"/>
      <c r="L58" s="390"/>
      <c r="M58" s="390"/>
      <c r="N58" s="390"/>
      <c r="O58" s="390"/>
      <c r="P58" s="390"/>
      <c r="Q58" s="390"/>
      <c r="R58" s="390"/>
      <c r="S58" s="390"/>
      <c r="T58" s="390"/>
      <c r="U58" s="390"/>
      <c r="V58" s="390"/>
      <c r="W58" s="390"/>
      <c r="X58" s="390"/>
      <c r="Y58" s="390"/>
      <c r="Z58" s="390"/>
      <c r="AA58" s="390"/>
      <c r="AB58" s="390"/>
      <c r="AC58" s="390"/>
      <c r="AD58" s="390"/>
      <c r="AE58" s="390"/>
      <c r="AF58" s="390"/>
      <c r="AG58" s="390"/>
      <c r="AH58" s="390"/>
      <c r="AI58" s="390"/>
      <c r="AJ58" s="390"/>
      <c r="AK58" s="390"/>
      <c r="AL58" s="390"/>
      <c r="AM58" s="390"/>
      <c r="AN58" s="390"/>
      <c r="AO58" s="390"/>
      <c r="AP58" s="390"/>
      <c r="AQ58" s="390"/>
      <c r="AR58" s="390"/>
      <c r="AS58" s="390"/>
      <c r="AT58" s="390"/>
      <c r="AU58" s="390"/>
      <c r="AV58" s="390"/>
      <c r="AW58" s="390"/>
      <c r="AX58" s="390"/>
      <c r="AY58" s="390"/>
      <c r="AZ58" s="390"/>
      <c r="BA58" s="390"/>
      <c r="BB58" s="390"/>
      <c r="BC58" s="390"/>
      <c r="BD58" s="390"/>
      <c r="BE58" s="390"/>
      <c r="BF58" s="390"/>
      <c r="BG58" s="390"/>
      <c r="BH58" s="390"/>
      <c r="BI58" s="390"/>
      <c r="BJ58" s="390"/>
    </row>
    <row r="59" spans="1:62">
      <c r="A59" s="250"/>
      <c r="B59" s="250"/>
      <c r="C59" s="250"/>
      <c r="D59" s="250"/>
      <c r="E59" s="250"/>
      <c r="F59" s="250"/>
      <c r="G59" s="250"/>
      <c r="H59" s="250"/>
      <c r="I59" s="250"/>
      <c r="J59" s="250"/>
      <c r="K59" s="250"/>
      <c r="L59" s="250"/>
      <c r="M59" s="250"/>
      <c r="N59" s="250"/>
      <c r="O59" s="250"/>
      <c r="P59" s="250"/>
      <c r="Q59" s="250"/>
      <c r="R59" s="250"/>
      <c r="S59" s="250"/>
      <c r="T59" s="250"/>
      <c r="U59" s="250"/>
      <c r="V59" s="250"/>
      <c r="W59" s="250"/>
      <c r="X59" s="250"/>
      <c r="Y59" s="250"/>
      <c r="Z59" s="250"/>
      <c r="AA59" s="250"/>
      <c r="AB59" s="250"/>
      <c r="AC59" s="250"/>
      <c r="AD59" s="250"/>
      <c r="AE59" s="250"/>
      <c r="AF59" s="250"/>
      <c r="AG59" s="250"/>
      <c r="AH59" s="250"/>
      <c r="AI59" s="250"/>
      <c r="AJ59" s="250"/>
      <c r="AK59" s="250"/>
      <c r="AL59" s="250"/>
      <c r="AM59" s="250"/>
      <c r="AN59" s="250"/>
      <c r="AO59" s="250"/>
      <c r="AP59" s="250"/>
      <c r="AQ59" s="250"/>
      <c r="AR59" s="250"/>
      <c r="AS59" s="250"/>
      <c r="AT59" s="250"/>
      <c r="AU59" s="250"/>
      <c r="AV59" s="250"/>
      <c r="AW59" s="250"/>
      <c r="AX59" s="250"/>
      <c r="AY59" s="250"/>
      <c r="AZ59" s="250"/>
      <c r="BA59" s="250"/>
      <c r="BB59" s="250"/>
      <c r="BC59" s="250"/>
      <c r="BD59" s="250"/>
      <c r="BE59" s="250"/>
      <c r="BF59" s="250"/>
      <c r="BG59" s="250"/>
      <c r="BH59" s="250"/>
      <c r="BI59" s="391">
        <v>5</v>
      </c>
      <c r="BJ59" s="391"/>
    </row>
    <row r="60" spans="1:62">
      <c r="A60" s="250"/>
      <c r="B60" s="250"/>
      <c r="C60" s="250"/>
      <c r="D60" s="250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0"/>
      <c r="AL60" s="250"/>
      <c r="AM60" s="250"/>
      <c r="AN60" s="250"/>
      <c r="AO60" s="250"/>
      <c r="AP60" s="250"/>
      <c r="AQ60" s="250"/>
      <c r="AR60" s="250"/>
      <c r="AS60" s="250"/>
      <c r="AT60" s="250"/>
      <c r="AU60" s="250"/>
      <c r="AV60" s="250"/>
      <c r="AW60" s="250"/>
      <c r="AX60" s="250"/>
      <c r="AY60" s="250"/>
      <c r="AZ60" s="250"/>
      <c r="BA60" s="250"/>
      <c r="BB60" s="250"/>
      <c r="BC60" s="250"/>
      <c r="BD60" s="250"/>
      <c r="BE60" s="250"/>
      <c r="BF60" s="250"/>
      <c r="BG60" s="250"/>
      <c r="BH60" s="250"/>
      <c r="BI60" s="250"/>
      <c r="BJ60" s="251"/>
    </row>
    <row r="62" spans="1:62" ht="15.7">
      <c r="A62" s="342" t="str">
        <f>A2</f>
        <v>Công ty Cổ phần Hàng tiêu dùng Ma San và các công ty con</v>
      </c>
      <c r="B62" s="342"/>
      <c r="C62" s="342"/>
      <c r="D62" s="342"/>
      <c r="E62" s="342"/>
      <c r="F62" s="342"/>
      <c r="G62" s="342"/>
      <c r="H62" s="342"/>
      <c r="I62" s="342"/>
      <c r="J62" s="342"/>
      <c r="K62" s="342"/>
      <c r="L62" s="342"/>
      <c r="M62" s="342"/>
      <c r="N62" s="342"/>
      <c r="O62" s="342"/>
      <c r="P62" s="342"/>
      <c r="Q62" s="342"/>
      <c r="R62" s="342"/>
      <c r="S62" s="342"/>
      <c r="T62" s="342"/>
      <c r="U62" s="342"/>
      <c r="V62" s="342"/>
      <c r="W62" s="342"/>
      <c r="X62" s="342"/>
      <c r="Y62" s="342"/>
      <c r="Z62" s="342"/>
      <c r="AA62" s="342"/>
      <c r="AB62" s="342"/>
      <c r="AC62" s="342"/>
      <c r="AD62" s="342"/>
      <c r="AE62" s="342"/>
      <c r="AF62" s="342"/>
      <c r="AG62" s="342"/>
      <c r="AH62" s="342"/>
      <c r="AI62" s="342"/>
      <c r="AJ62" s="342"/>
      <c r="AK62" s="342"/>
      <c r="AL62" s="342"/>
      <c r="AM62" s="342"/>
      <c r="AN62" s="342"/>
      <c r="AO62" s="342"/>
      <c r="AP62" s="342"/>
      <c r="AQ62" s="342"/>
      <c r="AR62" s="342"/>
      <c r="AS62" s="342"/>
      <c r="AT62" s="342"/>
      <c r="AU62" s="342"/>
      <c r="AV62" s="342"/>
      <c r="AW62" s="342"/>
      <c r="AX62" s="342"/>
      <c r="AY62" s="342"/>
      <c r="AZ62" s="342"/>
      <c r="BA62" s="342"/>
      <c r="BB62" s="342"/>
      <c r="BC62" s="342"/>
      <c r="BD62" s="342"/>
      <c r="BE62" s="342"/>
      <c r="BF62" s="342"/>
      <c r="BG62" s="342"/>
      <c r="BH62" s="342"/>
      <c r="BI62" s="342"/>
      <c r="BJ62" s="342"/>
    </row>
    <row r="63" spans="1:62" ht="15.7">
      <c r="A63" s="342" t="str">
        <f>A3&amp;" (tiếp theo)"</f>
        <v>Báo cáo kết quả hoạt động kinh doanh cho giai đoạn ba tháng kết thúc ngày 31 tháng 3 năm 2015 (tiếp theo)</v>
      </c>
      <c r="B63" s="342"/>
      <c r="C63" s="342"/>
      <c r="D63" s="342"/>
      <c r="E63" s="342"/>
      <c r="F63" s="342"/>
      <c r="G63" s="342"/>
      <c r="H63" s="342"/>
      <c r="I63" s="342"/>
      <c r="J63" s="342"/>
      <c r="K63" s="342"/>
      <c r="L63" s="342"/>
      <c r="M63" s="342"/>
      <c r="N63" s="342"/>
      <c r="O63" s="342"/>
      <c r="P63" s="342"/>
      <c r="Q63" s="342"/>
      <c r="R63" s="342"/>
      <c r="S63" s="342"/>
      <c r="T63" s="342"/>
      <c r="U63" s="342"/>
      <c r="V63" s="342"/>
      <c r="W63" s="342"/>
      <c r="X63" s="342"/>
      <c r="Y63" s="342"/>
      <c r="Z63" s="342"/>
      <c r="AA63" s="342"/>
      <c r="AB63" s="342"/>
      <c r="AC63" s="342"/>
      <c r="AD63" s="342"/>
      <c r="AE63" s="342"/>
      <c r="AF63" s="342"/>
      <c r="AG63" s="342"/>
      <c r="AH63" s="342"/>
      <c r="AI63" s="342"/>
      <c r="AJ63" s="342"/>
      <c r="AK63" s="342"/>
      <c r="AL63" s="342"/>
      <c r="AM63" s="342"/>
      <c r="AN63" s="342"/>
      <c r="AO63" s="342"/>
      <c r="AP63" s="342"/>
      <c r="AQ63" s="342"/>
      <c r="AR63" s="342"/>
      <c r="AS63" s="342"/>
      <c r="AT63" s="342"/>
      <c r="AU63" s="342"/>
      <c r="AV63" s="342"/>
      <c r="AW63" s="342"/>
      <c r="AX63" s="342"/>
      <c r="AY63" s="342"/>
      <c r="AZ63" s="342"/>
      <c r="BA63" s="342"/>
      <c r="BB63" s="342"/>
      <c r="BC63" s="342"/>
      <c r="BD63" s="342"/>
      <c r="BE63" s="342"/>
      <c r="BF63" s="342"/>
      <c r="BG63" s="342"/>
      <c r="BH63" s="342"/>
      <c r="BI63" s="342"/>
      <c r="BJ63" s="342"/>
    </row>
    <row r="64" spans="1:62" ht="15.7">
      <c r="A64" s="342"/>
      <c r="B64" s="342"/>
      <c r="C64" s="342"/>
      <c r="D64" s="342"/>
      <c r="E64" s="342"/>
      <c r="F64" s="342"/>
      <c r="G64" s="342"/>
      <c r="H64" s="342"/>
      <c r="I64" s="342"/>
      <c r="J64" s="342"/>
      <c r="K64" s="342"/>
      <c r="L64" s="342"/>
      <c r="M64" s="342"/>
      <c r="N64" s="342"/>
      <c r="O64" s="342"/>
      <c r="P64" s="342"/>
      <c r="Q64" s="342"/>
      <c r="R64" s="342"/>
      <c r="S64" s="342"/>
      <c r="T64" s="342"/>
      <c r="U64" s="342"/>
      <c r="V64" s="342"/>
      <c r="W64" s="342"/>
      <c r="X64" s="342"/>
      <c r="Y64" s="342"/>
      <c r="Z64" s="342"/>
      <c r="AA64" s="342"/>
      <c r="AB64" s="342"/>
      <c r="AC64" s="342"/>
      <c r="AD64" s="342"/>
      <c r="AE64" s="342"/>
      <c r="AF64" s="342"/>
      <c r="AG64" s="342"/>
      <c r="AH64" s="342"/>
      <c r="AI64" s="342"/>
      <c r="AJ64" s="342"/>
      <c r="AK64" s="342"/>
      <c r="AL64" s="342"/>
      <c r="AM64" s="342"/>
      <c r="AN64" s="342"/>
      <c r="AO64" s="342"/>
      <c r="AP64" s="342"/>
      <c r="AQ64" s="342"/>
      <c r="AR64" s="342"/>
      <c r="AS64" s="342"/>
      <c r="AT64" s="342"/>
      <c r="AU64" s="342"/>
      <c r="AV64" s="342"/>
      <c r="AW64" s="342"/>
      <c r="AX64" s="342"/>
      <c r="AY64" s="342"/>
      <c r="AZ64" s="342"/>
      <c r="BA64" s="342"/>
      <c r="BB64" s="342"/>
      <c r="BC64" s="342"/>
      <c r="BD64" s="342"/>
      <c r="BE64" s="342"/>
      <c r="BF64" s="342"/>
      <c r="BG64" s="342"/>
      <c r="BH64" s="342"/>
      <c r="BI64" s="342"/>
      <c r="BJ64" s="342"/>
    </row>
    <row r="65" spans="1:71" ht="15.7">
      <c r="A65" s="197"/>
      <c r="B65" s="197"/>
      <c r="C65" s="197"/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  <c r="R65" s="197"/>
      <c r="S65" s="197"/>
      <c r="T65" s="197"/>
      <c r="U65" s="197"/>
      <c r="V65" s="197"/>
      <c r="W65" s="197"/>
      <c r="X65" s="197"/>
      <c r="Y65" s="197"/>
      <c r="Z65" s="197"/>
      <c r="AA65" s="197"/>
      <c r="AB65" s="197"/>
      <c r="AC65" s="197"/>
      <c r="AD65" s="197"/>
      <c r="AE65" s="197"/>
      <c r="AF65" s="197"/>
      <c r="AG65" s="197"/>
      <c r="AH65" s="197"/>
      <c r="AI65" s="197"/>
      <c r="AJ65" s="197"/>
      <c r="AK65" s="197"/>
      <c r="AL65" s="197"/>
      <c r="AM65" s="197"/>
      <c r="AN65" s="197"/>
      <c r="AO65" s="197"/>
      <c r="AP65" s="197"/>
      <c r="AQ65" s="197"/>
      <c r="AR65" s="197"/>
      <c r="AS65" s="197"/>
      <c r="AT65" s="197"/>
      <c r="AU65" s="197"/>
      <c r="AV65" s="197"/>
      <c r="AW65" s="197"/>
      <c r="AX65" s="197"/>
      <c r="AY65" s="197"/>
      <c r="AZ65" s="197"/>
      <c r="BA65" s="197"/>
      <c r="BB65" s="197"/>
      <c r="BC65" s="197"/>
      <c r="BD65" s="197"/>
      <c r="BE65" s="197"/>
      <c r="BF65" s="197"/>
      <c r="BG65" s="197"/>
      <c r="BH65" s="197"/>
      <c r="BI65" s="197"/>
      <c r="BJ65" s="252" t="s">
        <v>486</v>
      </c>
    </row>
    <row r="66" spans="1:71" ht="15.7">
      <c r="BJ66" s="253" t="s">
        <v>269</v>
      </c>
    </row>
    <row r="67" spans="1:71" ht="15.7">
      <c r="A67" s="200" t="s">
        <v>271</v>
      </c>
      <c r="BH67" s="201"/>
      <c r="BI67" s="201"/>
    </row>
    <row r="68" spans="1:71" ht="20.149999999999999" customHeight="1">
      <c r="A68" s="343" t="s">
        <v>98</v>
      </c>
      <c r="B68" s="343"/>
      <c r="C68" s="343"/>
      <c r="D68" s="343"/>
      <c r="E68" s="343"/>
      <c r="F68" s="343"/>
      <c r="G68" s="343"/>
      <c r="H68" s="343"/>
      <c r="I68" s="343"/>
      <c r="J68" s="343"/>
      <c r="K68" s="343"/>
      <c r="L68" s="343"/>
      <c r="M68" s="343"/>
      <c r="N68" s="343"/>
      <c r="O68" s="343"/>
      <c r="P68" s="344" t="s">
        <v>10</v>
      </c>
      <c r="Q68" s="345"/>
      <c r="R68" s="346"/>
      <c r="S68" s="350" t="s">
        <v>139</v>
      </c>
      <c r="T68" s="351"/>
      <c r="U68" s="351"/>
      <c r="V68" s="352"/>
      <c r="W68" s="343" t="str">
        <f>$W$9</f>
        <v>QUÍ I</v>
      </c>
      <c r="X68" s="343"/>
      <c r="Y68" s="343"/>
      <c r="Z68" s="343"/>
      <c r="AA68" s="343"/>
      <c r="AB68" s="343"/>
      <c r="AC68" s="343"/>
      <c r="AD68" s="343"/>
      <c r="AE68" s="343"/>
      <c r="AF68" s="343"/>
      <c r="AG68" s="343"/>
      <c r="AH68" s="343"/>
      <c r="AI68" s="343"/>
      <c r="AJ68" s="343"/>
      <c r="AK68" s="343"/>
      <c r="AL68" s="343"/>
      <c r="AM68" s="343"/>
      <c r="AN68" s="343"/>
      <c r="AO68" s="343"/>
      <c r="AP68" s="343"/>
      <c r="AQ68" s="343" t="s">
        <v>460</v>
      </c>
      <c r="AR68" s="343"/>
      <c r="AS68" s="343"/>
      <c r="AT68" s="343"/>
      <c r="AU68" s="343"/>
      <c r="AV68" s="343"/>
      <c r="AW68" s="343"/>
      <c r="AX68" s="343"/>
      <c r="AY68" s="343"/>
      <c r="AZ68" s="343"/>
      <c r="BA68" s="343"/>
      <c r="BB68" s="343"/>
      <c r="BC68" s="343"/>
      <c r="BD68" s="343"/>
      <c r="BE68" s="343"/>
      <c r="BF68" s="343"/>
      <c r="BG68" s="343"/>
      <c r="BH68" s="343"/>
      <c r="BI68" s="343"/>
      <c r="BJ68" s="343"/>
    </row>
    <row r="69" spans="1:71" ht="28.55" customHeight="1">
      <c r="A69" s="343"/>
      <c r="B69" s="343"/>
      <c r="C69" s="343"/>
      <c r="D69" s="343"/>
      <c r="E69" s="343"/>
      <c r="F69" s="343"/>
      <c r="G69" s="343"/>
      <c r="H69" s="343"/>
      <c r="I69" s="343"/>
      <c r="J69" s="343"/>
      <c r="K69" s="343"/>
      <c r="L69" s="343"/>
      <c r="M69" s="343"/>
      <c r="N69" s="343"/>
      <c r="O69" s="343"/>
      <c r="P69" s="347"/>
      <c r="Q69" s="348"/>
      <c r="R69" s="349"/>
      <c r="S69" s="353"/>
      <c r="T69" s="354"/>
      <c r="U69" s="354"/>
      <c r="V69" s="355"/>
      <c r="W69" s="343" t="s">
        <v>362</v>
      </c>
      <c r="X69" s="343"/>
      <c r="Y69" s="343"/>
      <c r="Z69" s="343"/>
      <c r="AA69" s="343"/>
      <c r="AB69" s="343"/>
      <c r="AC69" s="343"/>
      <c r="AD69" s="343"/>
      <c r="AE69" s="343"/>
      <c r="AF69" s="343"/>
      <c r="AG69" s="392" t="s">
        <v>461</v>
      </c>
      <c r="AH69" s="392"/>
      <c r="AI69" s="392"/>
      <c r="AJ69" s="392"/>
      <c r="AK69" s="392"/>
      <c r="AL69" s="392"/>
      <c r="AM69" s="392"/>
      <c r="AN69" s="392"/>
      <c r="AO69" s="392"/>
      <c r="AP69" s="392"/>
      <c r="AQ69" s="343" t="str">
        <f>W69</f>
        <v>Năm nay</v>
      </c>
      <c r="AR69" s="343"/>
      <c r="AS69" s="343"/>
      <c r="AT69" s="343"/>
      <c r="AU69" s="343"/>
      <c r="AV69" s="343"/>
      <c r="AW69" s="343"/>
      <c r="AX69" s="343"/>
      <c r="AY69" s="343"/>
      <c r="AZ69" s="343"/>
      <c r="BA69" s="392" t="str">
        <f>AG69</f>
        <v>Năm trước 
(trình bày lại)</v>
      </c>
      <c r="BB69" s="392"/>
      <c r="BC69" s="392"/>
      <c r="BD69" s="392"/>
      <c r="BE69" s="392"/>
      <c r="BF69" s="392"/>
      <c r="BG69" s="392"/>
      <c r="BH69" s="392"/>
      <c r="BI69" s="392"/>
      <c r="BJ69" s="392"/>
    </row>
    <row r="70" spans="1:71">
      <c r="A70" s="343">
        <v>1</v>
      </c>
      <c r="B70" s="343"/>
      <c r="C70" s="343"/>
      <c r="D70" s="343"/>
      <c r="E70" s="343"/>
      <c r="F70" s="343"/>
      <c r="G70" s="343"/>
      <c r="H70" s="343"/>
      <c r="I70" s="343"/>
      <c r="J70" s="343"/>
      <c r="K70" s="343"/>
      <c r="L70" s="343"/>
      <c r="M70" s="343"/>
      <c r="N70" s="343"/>
      <c r="O70" s="343"/>
      <c r="P70" s="343">
        <v>2</v>
      </c>
      <c r="Q70" s="343"/>
      <c r="R70" s="343"/>
      <c r="S70" s="343">
        <v>3</v>
      </c>
      <c r="T70" s="343"/>
      <c r="U70" s="343"/>
      <c r="V70" s="343"/>
      <c r="W70" s="343">
        <v>4</v>
      </c>
      <c r="X70" s="343"/>
      <c r="Y70" s="343"/>
      <c r="Z70" s="343"/>
      <c r="AA70" s="343"/>
      <c r="AB70" s="343"/>
      <c r="AC70" s="343"/>
      <c r="AD70" s="343"/>
      <c r="AE70" s="343"/>
      <c r="AF70" s="343"/>
      <c r="AG70" s="343">
        <v>5</v>
      </c>
      <c r="AH70" s="343"/>
      <c r="AI70" s="343"/>
      <c r="AJ70" s="343"/>
      <c r="AK70" s="343"/>
      <c r="AL70" s="343"/>
      <c r="AM70" s="343"/>
      <c r="AN70" s="343"/>
      <c r="AO70" s="343"/>
      <c r="AP70" s="343"/>
      <c r="AQ70" s="343">
        <v>6</v>
      </c>
      <c r="AR70" s="343"/>
      <c r="AS70" s="343"/>
      <c r="AT70" s="343"/>
      <c r="AU70" s="343"/>
      <c r="AV70" s="343"/>
      <c r="AW70" s="343"/>
      <c r="AX70" s="343"/>
      <c r="AY70" s="343"/>
      <c r="AZ70" s="343"/>
      <c r="BA70" s="343">
        <v>7</v>
      </c>
      <c r="BB70" s="343"/>
      <c r="BC70" s="343"/>
      <c r="BD70" s="343"/>
      <c r="BE70" s="343"/>
      <c r="BF70" s="343"/>
      <c r="BG70" s="343"/>
      <c r="BH70" s="343"/>
      <c r="BI70" s="343"/>
      <c r="BJ70" s="343"/>
    </row>
    <row r="71" spans="1:71">
      <c r="A71" s="202" t="s">
        <v>462</v>
      </c>
      <c r="B71" s="203"/>
      <c r="C71" s="203"/>
      <c r="D71" s="203"/>
      <c r="E71" s="203"/>
      <c r="F71" s="203"/>
      <c r="G71" s="203"/>
      <c r="H71" s="203"/>
      <c r="I71" s="203"/>
      <c r="J71" s="203"/>
      <c r="K71" s="203"/>
      <c r="L71" s="203"/>
      <c r="M71" s="203"/>
      <c r="N71" s="203"/>
      <c r="O71" s="204"/>
      <c r="P71" s="359" t="s">
        <v>133</v>
      </c>
      <c r="Q71" s="360"/>
      <c r="R71" s="361"/>
      <c r="S71" s="362" t="str">
        <f>S12</f>
        <v>IV.21</v>
      </c>
      <c r="T71" s="363"/>
      <c r="U71" s="363"/>
      <c r="V71" s="364"/>
      <c r="W71" s="365">
        <v>2143036185.454</v>
      </c>
      <c r="X71" s="366"/>
      <c r="Y71" s="366"/>
      <c r="Z71" s="366"/>
      <c r="AA71" s="366"/>
      <c r="AB71" s="366"/>
      <c r="AC71" s="366"/>
      <c r="AD71" s="366"/>
      <c r="AE71" s="366"/>
      <c r="AF71" s="367"/>
      <c r="AG71" s="365">
        <v>1843214378</v>
      </c>
      <c r="AH71" s="366"/>
      <c r="AI71" s="366"/>
      <c r="AJ71" s="366"/>
      <c r="AK71" s="366"/>
      <c r="AL71" s="366"/>
      <c r="AM71" s="366"/>
      <c r="AN71" s="366"/>
      <c r="AO71" s="366"/>
      <c r="AP71" s="367"/>
      <c r="AQ71" s="365">
        <f>W71</f>
        <v>2143036185.454</v>
      </c>
      <c r="AR71" s="366"/>
      <c r="AS71" s="366"/>
      <c r="AT71" s="366"/>
      <c r="AU71" s="366"/>
      <c r="AV71" s="366"/>
      <c r="AW71" s="366"/>
      <c r="AX71" s="366"/>
      <c r="AY71" s="366"/>
      <c r="AZ71" s="367"/>
      <c r="BA71" s="365">
        <f>AG71</f>
        <v>1843214378</v>
      </c>
      <c r="BB71" s="366"/>
      <c r="BC71" s="366"/>
      <c r="BD71" s="366"/>
      <c r="BE71" s="366"/>
      <c r="BF71" s="366"/>
      <c r="BG71" s="366"/>
      <c r="BH71" s="366"/>
      <c r="BI71" s="366"/>
      <c r="BJ71" s="367"/>
      <c r="BK71" s="258"/>
      <c r="BL71" s="214"/>
      <c r="BM71" s="214"/>
      <c r="BN71" s="214"/>
      <c r="BO71" s="214"/>
    </row>
    <row r="72" spans="1:71">
      <c r="A72" s="206"/>
      <c r="B72" s="207"/>
      <c r="C72" s="207"/>
      <c r="D72" s="207"/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8"/>
      <c r="P72" s="206"/>
      <c r="Q72" s="207"/>
      <c r="R72" s="208"/>
      <c r="S72" s="206"/>
      <c r="T72" s="207"/>
      <c r="U72" s="207"/>
      <c r="V72" s="208"/>
      <c r="W72" s="206"/>
      <c r="X72" s="207"/>
      <c r="Y72" s="207"/>
      <c r="Z72" s="207"/>
      <c r="AA72" s="207"/>
      <c r="AB72" s="207"/>
      <c r="AC72" s="207"/>
      <c r="AD72" s="207"/>
      <c r="AE72" s="207"/>
      <c r="AF72" s="208"/>
      <c r="AG72" s="206"/>
      <c r="AH72" s="207"/>
      <c r="AI72" s="207"/>
      <c r="AJ72" s="207"/>
      <c r="AK72" s="207"/>
      <c r="AL72" s="207"/>
      <c r="AM72" s="207"/>
      <c r="AN72" s="207"/>
      <c r="AO72" s="207"/>
      <c r="AP72" s="208"/>
      <c r="AQ72" s="206"/>
      <c r="AR72" s="207"/>
      <c r="AS72" s="207"/>
      <c r="AT72" s="207"/>
      <c r="AU72" s="207"/>
      <c r="AV72" s="207"/>
      <c r="AW72" s="207"/>
      <c r="AX72" s="207"/>
      <c r="AY72" s="207"/>
      <c r="AZ72" s="208"/>
      <c r="BA72" s="206"/>
      <c r="BB72" s="207"/>
      <c r="BC72" s="207"/>
      <c r="BD72" s="207"/>
      <c r="BE72" s="207"/>
      <c r="BF72" s="207"/>
      <c r="BG72" s="207"/>
      <c r="BH72" s="207"/>
      <c r="BI72" s="207"/>
      <c r="BJ72" s="208"/>
    </row>
    <row r="73" spans="1:71">
      <c r="A73" s="209" t="s">
        <v>463</v>
      </c>
      <c r="B73" s="210"/>
      <c r="C73" s="210"/>
      <c r="D73" s="210"/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11"/>
      <c r="P73" s="374" t="s">
        <v>134</v>
      </c>
      <c r="Q73" s="369"/>
      <c r="R73" s="370"/>
      <c r="S73" s="362"/>
      <c r="T73" s="363"/>
      <c r="U73" s="363"/>
      <c r="V73" s="363"/>
      <c r="W73" s="371">
        <v>19024302.592999998</v>
      </c>
      <c r="X73" s="372"/>
      <c r="Y73" s="372"/>
      <c r="Z73" s="372"/>
      <c r="AA73" s="372"/>
      <c r="AB73" s="372"/>
      <c r="AC73" s="372"/>
      <c r="AD73" s="372"/>
      <c r="AE73" s="372"/>
      <c r="AF73" s="373"/>
      <c r="AG73" s="372">
        <v>30559233</v>
      </c>
      <c r="AH73" s="372"/>
      <c r="AI73" s="372"/>
      <c r="AJ73" s="372"/>
      <c r="AK73" s="372"/>
      <c r="AL73" s="372"/>
      <c r="AM73" s="372"/>
      <c r="AN73" s="372"/>
      <c r="AO73" s="372"/>
      <c r="AP73" s="373"/>
      <c r="AQ73" s="371">
        <f>W73</f>
        <v>19024302.592999998</v>
      </c>
      <c r="AR73" s="372"/>
      <c r="AS73" s="372"/>
      <c r="AT73" s="372"/>
      <c r="AU73" s="372"/>
      <c r="AV73" s="372"/>
      <c r="AW73" s="372"/>
      <c r="AX73" s="372"/>
      <c r="AY73" s="372"/>
      <c r="AZ73" s="373"/>
      <c r="BA73" s="371">
        <f>AG73</f>
        <v>30559233</v>
      </c>
      <c r="BB73" s="372"/>
      <c r="BC73" s="372"/>
      <c r="BD73" s="372"/>
      <c r="BE73" s="372"/>
      <c r="BF73" s="372"/>
      <c r="BG73" s="372"/>
      <c r="BH73" s="372"/>
      <c r="BI73" s="372"/>
      <c r="BJ73" s="373"/>
    </row>
    <row r="74" spans="1:71" hidden="1">
      <c r="A74" s="209"/>
      <c r="B74" s="207"/>
      <c r="C74" s="207"/>
      <c r="D74" s="207"/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8"/>
      <c r="P74" s="206"/>
      <c r="Q74" s="207"/>
      <c r="R74" s="208"/>
      <c r="S74" s="206"/>
      <c r="T74" s="207"/>
      <c r="U74" s="207"/>
      <c r="V74" s="208"/>
      <c r="W74" s="206"/>
      <c r="X74" s="207"/>
      <c r="Y74" s="207"/>
      <c r="Z74" s="207"/>
      <c r="AA74" s="207"/>
      <c r="AB74" s="207"/>
      <c r="AC74" s="207"/>
      <c r="AD74" s="207"/>
      <c r="AE74" s="207"/>
      <c r="AF74" s="208"/>
      <c r="AG74" s="206"/>
      <c r="AH74" s="207"/>
      <c r="AI74" s="207"/>
      <c r="AJ74" s="207"/>
      <c r="AK74" s="207"/>
      <c r="AL74" s="207"/>
      <c r="AM74" s="207"/>
      <c r="AN74" s="207"/>
      <c r="AO74" s="207"/>
      <c r="AP74" s="208"/>
      <c r="AQ74" s="206"/>
      <c r="AR74" s="207"/>
      <c r="AS74" s="207"/>
      <c r="AT74" s="207"/>
      <c r="AU74" s="207"/>
      <c r="AV74" s="207"/>
      <c r="AW74" s="207"/>
      <c r="AX74" s="207"/>
      <c r="AY74" s="207"/>
      <c r="AZ74" s="208"/>
      <c r="BA74" s="206"/>
      <c r="BB74" s="207"/>
      <c r="BC74" s="207"/>
      <c r="BD74" s="207"/>
      <c r="BE74" s="207"/>
      <c r="BF74" s="207"/>
      <c r="BG74" s="207"/>
      <c r="BH74" s="207"/>
      <c r="BI74" s="207"/>
      <c r="BJ74" s="208"/>
    </row>
    <row r="75" spans="1:71">
      <c r="A75" s="206"/>
      <c r="B75" s="207"/>
      <c r="C75" s="207"/>
      <c r="D75" s="207"/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8"/>
      <c r="P75" s="206"/>
      <c r="Q75" s="207"/>
      <c r="R75" s="208"/>
      <c r="S75" s="206"/>
      <c r="T75" s="207"/>
      <c r="U75" s="207"/>
      <c r="V75" s="208"/>
      <c r="W75" s="206"/>
      <c r="X75" s="207"/>
      <c r="Y75" s="207"/>
      <c r="Z75" s="207"/>
      <c r="AA75" s="207"/>
      <c r="AB75" s="207"/>
      <c r="AC75" s="207"/>
      <c r="AD75" s="207"/>
      <c r="AE75" s="207"/>
      <c r="AF75" s="208"/>
      <c r="AG75" s="206"/>
      <c r="AH75" s="207"/>
      <c r="AI75" s="207"/>
      <c r="AJ75" s="207"/>
      <c r="AK75" s="207"/>
      <c r="AL75" s="207"/>
      <c r="AM75" s="207"/>
      <c r="AN75" s="207"/>
      <c r="AO75" s="207"/>
      <c r="AP75" s="208"/>
      <c r="AQ75" s="206"/>
      <c r="AR75" s="207"/>
      <c r="AS75" s="207"/>
      <c r="AT75" s="207"/>
      <c r="AU75" s="207"/>
      <c r="AV75" s="207"/>
      <c r="AW75" s="207"/>
      <c r="AX75" s="207"/>
      <c r="AY75" s="207"/>
      <c r="AZ75" s="208"/>
      <c r="BA75" s="206"/>
      <c r="BB75" s="207"/>
      <c r="BC75" s="207"/>
      <c r="BD75" s="207"/>
      <c r="BE75" s="207"/>
      <c r="BF75" s="207"/>
      <c r="BG75" s="207"/>
      <c r="BH75" s="207"/>
      <c r="BI75" s="207"/>
      <c r="BJ75" s="208"/>
    </row>
    <row r="76" spans="1:71">
      <c r="A76" s="209" t="s">
        <v>464</v>
      </c>
      <c r="B76" s="210"/>
      <c r="C76" s="210"/>
      <c r="D76" s="210"/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11"/>
      <c r="P76" s="368">
        <v>10</v>
      </c>
      <c r="Q76" s="369"/>
      <c r="R76" s="370"/>
      <c r="S76" s="362"/>
      <c r="T76" s="363"/>
      <c r="U76" s="363"/>
      <c r="V76" s="364"/>
      <c r="W76" s="371">
        <f>W71-W73</f>
        <v>2124011882.8610001</v>
      </c>
      <c r="X76" s="372"/>
      <c r="Y76" s="372"/>
      <c r="Z76" s="372"/>
      <c r="AA76" s="372"/>
      <c r="AB76" s="372"/>
      <c r="AC76" s="372"/>
      <c r="AD76" s="372"/>
      <c r="AE76" s="372"/>
      <c r="AF76" s="373"/>
      <c r="AG76" s="371">
        <f>AG71-AG73</f>
        <v>1812655145</v>
      </c>
      <c r="AH76" s="372"/>
      <c r="AI76" s="372"/>
      <c r="AJ76" s="372"/>
      <c r="AK76" s="372"/>
      <c r="AL76" s="372"/>
      <c r="AM76" s="372"/>
      <c r="AN76" s="372"/>
      <c r="AO76" s="372"/>
      <c r="AP76" s="373"/>
      <c r="AQ76" s="371">
        <f>AQ71-AQ73</f>
        <v>2124011882.8610001</v>
      </c>
      <c r="AR76" s="372"/>
      <c r="AS76" s="372"/>
      <c r="AT76" s="372"/>
      <c r="AU76" s="372"/>
      <c r="AV76" s="372"/>
      <c r="AW76" s="372"/>
      <c r="AX76" s="372"/>
      <c r="AY76" s="372"/>
      <c r="AZ76" s="373"/>
      <c r="BA76" s="371">
        <f>BA71-BA73</f>
        <v>1812655145</v>
      </c>
      <c r="BB76" s="372"/>
      <c r="BC76" s="372"/>
      <c r="BD76" s="372"/>
      <c r="BE76" s="372"/>
      <c r="BF76" s="372"/>
      <c r="BG76" s="372"/>
      <c r="BH76" s="372"/>
      <c r="BI76" s="372"/>
      <c r="BJ76" s="373"/>
      <c r="BK76" s="258"/>
      <c r="BL76" s="212"/>
      <c r="BM76" s="213"/>
      <c r="BN76" s="213"/>
    </row>
    <row r="77" spans="1:71">
      <c r="A77" s="209" t="s">
        <v>465</v>
      </c>
      <c r="B77" s="210"/>
      <c r="C77" s="210"/>
      <c r="D77" s="210"/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11"/>
      <c r="P77" s="368">
        <v>11</v>
      </c>
      <c r="Q77" s="369"/>
      <c r="R77" s="370"/>
      <c r="S77" s="362" t="str">
        <f>S18</f>
        <v>IV.22</v>
      </c>
      <c r="T77" s="363"/>
      <c r="U77" s="363"/>
      <c r="V77" s="364"/>
      <c r="W77" s="371">
        <v>1861588717.947</v>
      </c>
      <c r="X77" s="372"/>
      <c r="Y77" s="372"/>
      <c r="Z77" s="372"/>
      <c r="AA77" s="372"/>
      <c r="AB77" s="372"/>
      <c r="AC77" s="372"/>
      <c r="AD77" s="372"/>
      <c r="AE77" s="372"/>
      <c r="AF77" s="373"/>
      <c r="AG77" s="371">
        <v>1595865871.273</v>
      </c>
      <c r="AH77" s="372"/>
      <c r="AI77" s="372"/>
      <c r="AJ77" s="372"/>
      <c r="AK77" s="372"/>
      <c r="AL77" s="372"/>
      <c r="AM77" s="372"/>
      <c r="AN77" s="372"/>
      <c r="AO77" s="372"/>
      <c r="AP77" s="373"/>
      <c r="AQ77" s="371">
        <f>W77</f>
        <v>1861588717.947</v>
      </c>
      <c r="AR77" s="372"/>
      <c r="AS77" s="372"/>
      <c r="AT77" s="372"/>
      <c r="AU77" s="372"/>
      <c r="AV77" s="372"/>
      <c r="AW77" s="372"/>
      <c r="AX77" s="372"/>
      <c r="AY77" s="372"/>
      <c r="AZ77" s="373"/>
      <c r="BA77" s="371">
        <f>AG77</f>
        <v>1595865871.273</v>
      </c>
      <c r="BB77" s="372"/>
      <c r="BC77" s="372"/>
      <c r="BD77" s="372"/>
      <c r="BE77" s="372"/>
      <c r="BF77" s="372"/>
      <c r="BG77" s="372"/>
      <c r="BH77" s="372"/>
      <c r="BI77" s="372"/>
      <c r="BJ77" s="373"/>
      <c r="BM77" s="214"/>
      <c r="BN77" s="215"/>
      <c r="BO77" s="215"/>
      <c r="BP77" s="216"/>
      <c r="BQ77" s="216"/>
      <c r="BR77" s="215"/>
      <c r="BS77" s="215"/>
    </row>
    <row r="78" spans="1:71" ht="16.399999999999999">
      <c r="A78" s="209" t="s">
        <v>466</v>
      </c>
      <c r="B78" s="210"/>
      <c r="C78" s="210"/>
      <c r="D78" s="210"/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11"/>
      <c r="P78" s="368">
        <v>20</v>
      </c>
      <c r="Q78" s="369"/>
      <c r="R78" s="370"/>
      <c r="S78" s="362"/>
      <c r="T78" s="363"/>
      <c r="U78" s="363"/>
      <c r="V78" s="364"/>
      <c r="W78" s="371">
        <f>W76-W77</f>
        <v>262423164.91400003</v>
      </c>
      <c r="X78" s="372"/>
      <c r="Y78" s="372"/>
      <c r="Z78" s="372"/>
      <c r="AA78" s="372"/>
      <c r="AB78" s="372"/>
      <c r="AC78" s="372"/>
      <c r="AD78" s="372"/>
      <c r="AE78" s="372"/>
      <c r="AF78" s="373"/>
      <c r="AG78" s="371">
        <f>AG76-AG77</f>
        <v>216789273.727</v>
      </c>
      <c r="AH78" s="372"/>
      <c r="AI78" s="372"/>
      <c r="AJ78" s="372"/>
      <c r="AK78" s="372"/>
      <c r="AL78" s="372"/>
      <c r="AM78" s="372"/>
      <c r="AN78" s="372"/>
      <c r="AO78" s="372"/>
      <c r="AP78" s="373"/>
      <c r="AQ78" s="371">
        <f>AQ76-AQ77</f>
        <v>262423164.91400003</v>
      </c>
      <c r="AR78" s="372"/>
      <c r="AS78" s="372"/>
      <c r="AT78" s="372"/>
      <c r="AU78" s="372"/>
      <c r="AV78" s="372"/>
      <c r="AW78" s="372"/>
      <c r="AX78" s="372"/>
      <c r="AY78" s="372"/>
      <c r="AZ78" s="373"/>
      <c r="BA78" s="371">
        <f>BA76-BA77</f>
        <v>216789273.727</v>
      </c>
      <c r="BB78" s="372"/>
      <c r="BC78" s="372"/>
      <c r="BD78" s="372"/>
      <c r="BE78" s="372"/>
      <c r="BF78" s="372"/>
      <c r="BG78" s="372"/>
      <c r="BH78" s="372"/>
      <c r="BI78" s="372"/>
      <c r="BJ78" s="373"/>
      <c r="BK78" s="258"/>
      <c r="BM78" s="217"/>
      <c r="BN78" s="215"/>
      <c r="BO78" s="205"/>
      <c r="BP78" s="216"/>
      <c r="BQ78" s="216"/>
      <c r="BR78" s="215"/>
      <c r="BS78" s="215"/>
    </row>
    <row r="79" spans="1:71">
      <c r="A79" s="206" t="s">
        <v>467</v>
      </c>
      <c r="B79" s="207"/>
      <c r="C79" s="207"/>
      <c r="D79" s="207"/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8"/>
      <c r="P79" s="375">
        <v>21</v>
      </c>
      <c r="Q79" s="376"/>
      <c r="R79" s="377"/>
      <c r="S79" s="378" t="str">
        <f>S20</f>
        <v>IV.23</v>
      </c>
      <c r="T79" s="379"/>
      <c r="U79" s="379"/>
      <c r="V79" s="380"/>
      <c r="W79" s="381">
        <v>327500380.88300002</v>
      </c>
      <c r="X79" s="382"/>
      <c r="Y79" s="382"/>
      <c r="Z79" s="382"/>
      <c r="AA79" s="382"/>
      <c r="AB79" s="382"/>
      <c r="AC79" s="382"/>
      <c r="AD79" s="382"/>
      <c r="AE79" s="382"/>
      <c r="AF79" s="383"/>
      <c r="AG79" s="381">
        <v>409818169</v>
      </c>
      <c r="AH79" s="382"/>
      <c r="AI79" s="382"/>
      <c r="AJ79" s="382"/>
      <c r="AK79" s="382"/>
      <c r="AL79" s="382"/>
      <c r="AM79" s="382"/>
      <c r="AN79" s="382"/>
      <c r="AO79" s="382"/>
      <c r="AP79" s="383"/>
      <c r="AQ79" s="381">
        <f>W79</f>
        <v>327500380.88300002</v>
      </c>
      <c r="AR79" s="382"/>
      <c r="AS79" s="382"/>
      <c r="AT79" s="382"/>
      <c r="AU79" s="382"/>
      <c r="AV79" s="382"/>
      <c r="AW79" s="382"/>
      <c r="AX79" s="382"/>
      <c r="AY79" s="382"/>
      <c r="AZ79" s="383"/>
      <c r="BA79" s="381">
        <f>AG79</f>
        <v>409818169</v>
      </c>
      <c r="BB79" s="382"/>
      <c r="BC79" s="382"/>
      <c r="BD79" s="382"/>
      <c r="BE79" s="382"/>
      <c r="BF79" s="382"/>
      <c r="BG79" s="382"/>
      <c r="BH79" s="382"/>
      <c r="BI79" s="382"/>
      <c r="BJ79" s="383"/>
      <c r="BK79" s="258"/>
      <c r="BM79" s="214"/>
      <c r="BN79" s="215"/>
      <c r="BP79" s="216"/>
      <c r="BQ79" s="216"/>
    </row>
    <row r="80" spans="1:71">
      <c r="A80" s="206" t="s">
        <v>468</v>
      </c>
      <c r="B80" s="207"/>
      <c r="C80" s="207"/>
      <c r="D80" s="207"/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8"/>
      <c r="P80" s="375">
        <v>22</v>
      </c>
      <c r="Q80" s="376"/>
      <c r="R80" s="377"/>
      <c r="S80" s="378" t="str">
        <f>S21</f>
        <v>IV.24</v>
      </c>
      <c r="T80" s="379"/>
      <c r="U80" s="379"/>
      <c r="V80" s="380"/>
      <c r="W80" s="381">
        <v>102373339.789</v>
      </c>
      <c r="X80" s="382"/>
      <c r="Y80" s="382"/>
      <c r="Z80" s="382"/>
      <c r="AA80" s="382"/>
      <c r="AB80" s="382"/>
      <c r="AC80" s="382"/>
      <c r="AD80" s="382"/>
      <c r="AE80" s="382"/>
      <c r="AF80" s="383"/>
      <c r="AG80" s="381">
        <f>106361061+1</f>
        <v>106361062</v>
      </c>
      <c r="AH80" s="382"/>
      <c r="AI80" s="382"/>
      <c r="AJ80" s="382"/>
      <c r="AK80" s="382"/>
      <c r="AL80" s="382"/>
      <c r="AM80" s="382"/>
      <c r="AN80" s="382"/>
      <c r="AO80" s="382"/>
      <c r="AP80" s="383"/>
      <c r="AQ80" s="381">
        <f>W80</f>
        <v>102373339.789</v>
      </c>
      <c r="AR80" s="382"/>
      <c r="AS80" s="382"/>
      <c r="AT80" s="382"/>
      <c r="AU80" s="382"/>
      <c r="AV80" s="382"/>
      <c r="AW80" s="382"/>
      <c r="AX80" s="382"/>
      <c r="AY80" s="382"/>
      <c r="AZ80" s="383"/>
      <c r="BA80" s="381">
        <f>AG80</f>
        <v>106361062</v>
      </c>
      <c r="BB80" s="382"/>
      <c r="BC80" s="382"/>
      <c r="BD80" s="382"/>
      <c r="BE80" s="382"/>
      <c r="BF80" s="382"/>
      <c r="BG80" s="382"/>
      <c r="BH80" s="382"/>
      <c r="BI80" s="382"/>
      <c r="BJ80" s="383"/>
      <c r="BK80" s="258"/>
      <c r="BL80" s="215"/>
      <c r="BM80" s="214"/>
      <c r="BN80" s="215"/>
    </row>
    <row r="81" spans="1:69" s="201" customFormat="1">
      <c r="A81" s="219" t="s">
        <v>469</v>
      </c>
      <c r="B81" s="220"/>
      <c r="C81" s="220"/>
      <c r="D81" s="220"/>
      <c r="E81" s="220"/>
      <c r="F81" s="220"/>
      <c r="G81" s="220"/>
      <c r="H81" s="220"/>
      <c r="I81" s="220"/>
      <c r="J81" s="220"/>
      <c r="K81" s="220"/>
      <c r="L81" s="220"/>
      <c r="M81" s="220"/>
      <c r="N81" s="220"/>
      <c r="O81" s="221"/>
      <c r="P81" s="384">
        <v>23</v>
      </c>
      <c r="Q81" s="385"/>
      <c r="R81" s="386"/>
      <c r="S81" s="222"/>
      <c r="T81" s="223"/>
      <c r="U81" s="223"/>
      <c r="V81" s="224"/>
      <c r="W81" s="387">
        <v>102320558.43700001</v>
      </c>
      <c r="X81" s="388"/>
      <c r="Y81" s="388"/>
      <c r="Z81" s="388"/>
      <c r="AA81" s="388"/>
      <c r="AB81" s="388"/>
      <c r="AC81" s="388"/>
      <c r="AD81" s="388"/>
      <c r="AE81" s="388"/>
      <c r="AF81" s="389"/>
      <c r="AG81" s="387">
        <f>13787933+92571936</f>
        <v>106359869</v>
      </c>
      <c r="AH81" s="388"/>
      <c r="AI81" s="388"/>
      <c r="AJ81" s="388"/>
      <c r="AK81" s="388"/>
      <c r="AL81" s="388"/>
      <c r="AM81" s="388"/>
      <c r="AN81" s="388"/>
      <c r="AO81" s="388"/>
      <c r="AP81" s="389"/>
      <c r="AQ81" s="387">
        <f>W81</f>
        <v>102320558.43700001</v>
      </c>
      <c r="AR81" s="388"/>
      <c r="AS81" s="388"/>
      <c r="AT81" s="388"/>
      <c r="AU81" s="388"/>
      <c r="AV81" s="388"/>
      <c r="AW81" s="388"/>
      <c r="AX81" s="388"/>
      <c r="AY81" s="388"/>
      <c r="AZ81" s="389"/>
      <c r="BA81" s="387">
        <f>AG81</f>
        <v>106359869</v>
      </c>
      <c r="BB81" s="388"/>
      <c r="BC81" s="388"/>
      <c r="BD81" s="388"/>
      <c r="BE81" s="388"/>
      <c r="BF81" s="388"/>
      <c r="BG81" s="388"/>
      <c r="BH81" s="388"/>
      <c r="BI81" s="388"/>
      <c r="BJ81" s="389"/>
      <c r="BK81" s="259"/>
    </row>
    <row r="82" spans="1:69">
      <c r="A82" s="206" t="s">
        <v>472</v>
      </c>
      <c r="B82" s="207"/>
      <c r="C82" s="207"/>
      <c r="D82" s="207"/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8"/>
      <c r="P82" s="375">
        <v>25</v>
      </c>
      <c r="Q82" s="376"/>
      <c r="R82" s="377"/>
      <c r="S82" s="206"/>
      <c r="T82" s="207"/>
      <c r="U82" s="207"/>
      <c r="V82" s="208"/>
      <c r="W82" s="381">
        <v>204774629.014</v>
      </c>
      <c r="X82" s="382"/>
      <c r="Y82" s="382"/>
      <c r="Z82" s="382"/>
      <c r="AA82" s="382"/>
      <c r="AB82" s="382"/>
      <c r="AC82" s="382"/>
      <c r="AD82" s="382"/>
      <c r="AE82" s="382"/>
      <c r="AF82" s="383"/>
      <c r="AG82" s="381">
        <v>141957692.727</v>
      </c>
      <c r="AH82" s="382"/>
      <c r="AI82" s="382"/>
      <c r="AJ82" s="382"/>
      <c r="AK82" s="382"/>
      <c r="AL82" s="382"/>
      <c r="AM82" s="382"/>
      <c r="AN82" s="382"/>
      <c r="AO82" s="382"/>
      <c r="AP82" s="383"/>
      <c r="AQ82" s="387">
        <f>W82</f>
        <v>204774629.014</v>
      </c>
      <c r="AR82" s="388"/>
      <c r="AS82" s="388"/>
      <c r="AT82" s="388"/>
      <c r="AU82" s="388"/>
      <c r="AV82" s="388"/>
      <c r="AW82" s="388"/>
      <c r="AX82" s="388"/>
      <c r="AY82" s="388"/>
      <c r="AZ82" s="389"/>
      <c r="BA82" s="387">
        <f>AG82</f>
        <v>141957692.727</v>
      </c>
      <c r="BB82" s="388"/>
      <c r="BC82" s="388"/>
      <c r="BD82" s="388"/>
      <c r="BE82" s="388"/>
      <c r="BF82" s="388"/>
      <c r="BG82" s="388"/>
      <c r="BH82" s="388"/>
      <c r="BI82" s="388"/>
      <c r="BJ82" s="389"/>
      <c r="BK82" s="258"/>
      <c r="BN82" s="215"/>
      <c r="BP82" s="216"/>
      <c r="BQ82" s="216"/>
    </row>
    <row r="83" spans="1:69">
      <c r="A83" s="206" t="s">
        <v>473</v>
      </c>
      <c r="B83" s="207"/>
      <c r="C83" s="207"/>
      <c r="D83" s="207"/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8"/>
      <c r="P83" s="375">
        <v>26</v>
      </c>
      <c r="Q83" s="376"/>
      <c r="R83" s="377"/>
      <c r="S83" s="206"/>
      <c r="T83" s="207"/>
      <c r="U83" s="207"/>
      <c r="V83" s="208"/>
      <c r="W83" s="381">
        <v>61555373.622000001</v>
      </c>
      <c r="X83" s="382"/>
      <c r="Y83" s="382"/>
      <c r="Z83" s="382"/>
      <c r="AA83" s="382"/>
      <c r="AB83" s="382"/>
      <c r="AC83" s="382"/>
      <c r="AD83" s="382"/>
      <c r="AE83" s="382"/>
      <c r="AF83" s="383"/>
      <c r="AG83" s="381">
        <v>44947674</v>
      </c>
      <c r="AH83" s="382"/>
      <c r="AI83" s="382"/>
      <c r="AJ83" s="382"/>
      <c r="AK83" s="382"/>
      <c r="AL83" s="382"/>
      <c r="AM83" s="382"/>
      <c r="AN83" s="382"/>
      <c r="AO83" s="382"/>
      <c r="AP83" s="383"/>
      <c r="AQ83" s="387">
        <f>W83</f>
        <v>61555373.622000001</v>
      </c>
      <c r="AR83" s="388"/>
      <c r="AS83" s="388"/>
      <c r="AT83" s="388"/>
      <c r="AU83" s="388"/>
      <c r="AV83" s="388"/>
      <c r="AW83" s="388"/>
      <c r="AX83" s="388"/>
      <c r="AY83" s="388"/>
      <c r="AZ83" s="389"/>
      <c r="BA83" s="387">
        <f>AG83</f>
        <v>44947674</v>
      </c>
      <c r="BB83" s="388"/>
      <c r="BC83" s="388"/>
      <c r="BD83" s="388"/>
      <c r="BE83" s="388"/>
      <c r="BF83" s="388"/>
      <c r="BG83" s="388"/>
      <c r="BH83" s="388"/>
      <c r="BI83" s="388"/>
      <c r="BJ83" s="389"/>
      <c r="BK83" s="258"/>
      <c r="BP83" s="216"/>
      <c r="BQ83" s="216"/>
    </row>
    <row r="84" spans="1:69">
      <c r="A84" s="206"/>
      <c r="B84" s="207"/>
      <c r="C84" s="207"/>
      <c r="D84" s="207"/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8"/>
      <c r="P84" s="206"/>
      <c r="Q84" s="207"/>
      <c r="R84" s="208"/>
      <c r="S84" s="206"/>
      <c r="T84" s="207"/>
      <c r="U84" s="207"/>
      <c r="V84" s="208"/>
      <c r="W84" s="206"/>
      <c r="X84" s="207"/>
      <c r="Y84" s="207"/>
      <c r="Z84" s="207"/>
      <c r="AA84" s="207"/>
      <c r="AB84" s="207"/>
      <c r="AC84" s="207"/>
      <c r="AD84" s="207"/>
      <c r="AE84" s="207"/>
      <c r="AF84" s="208"/>
      <c r="AG84" s="206"/>
      <c r="AH84" s="207"/>
      <c r="AI84" s="207"/>
      <c r="AJ84" s="207"/>
      <c r="AK84" s="207"/>
      <c r="AL84" s="207"/>
      <c r="AM84" s="207"/>
      <c r="AN84" s="207"/>
      <c r="AO84" s="207"/>
      <c r="AP84" s="208"/>
      <c r="AQ84" s="206"/>
      <c r="AR84" s="207"/>
      <c r="AS84" s="207"/>
      <c r="AT84" s="207"/>
      <c r="AU84" s="207"/>
      <c r="AV84" s="207"/>
      <c r="AW84" s="207"/>
      <c r="AX84" s="207"/>
      <c r="AY84" s="207"/>
      <c r="AZ84" s="208"/>
      <c r="BA84" s="206"/>
      <c r="BB84" s="207"/>
      <c r="BC84" s="207"/>
      <c r="BD84" s="207"/>
      <c r="BE84" s="207"/>
      <c r="BF84" s="207"/>
      <c r="BG84" s="207"/>
      <c r="BH84" s="207"/>
      <c r="BI84" s="207"/>
      <c r="BJ84" s="208"/>
      <c r="BK84" s="258"/>
      <c r="BP84" s="216"/>
      <c r="BQ84" s="216"/>
    </row>
    <row r="85" spans="1:69">
      <c r="A85" s="209" t="s">
        <v>474</v>
      </c>
      <c r="B85" s="210"/>
      <c r="C85" s="210"/>
      <c r="D85" s="210"/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11"/>
      <c r="P85" s="368">
        <v>30</v>
      </c>
      <c r="Q85" s="369"/>
      <c r="R85" s="370"/>
      <c r="S85" s="362"/>
      <c r="T85" s="363"/>
      <c r="U85" s="363"/>
      <c r="V85" s="364"/>
      <c r="W85" s="371">
        <f>W78+W79-W80-W82-W83</f>
        <v>221220203.37200001</v>
      </c>
      <c r="X85" s="372"/>
      <c r="Y85" s="372"/>
      <c r="Z85" s="372"/>
      <c r="AA85" s="372"/>
      <c r="AB85" s="372"/>
      <c r="AC85" s="372"/>
      <c r="AD85" s="372"/>
      <c r="AE85" s="372"/>
      <c r="AF85" s="373"/>
      <c r="AG85" s="371">
        <f>AG78+AG79-AG80-AG82-AG83</f>
        <v>333341014</v>
      </c>
      <c r="AH85" s="372"/>
      <c r="AI85" s="372"/>
      <c r="AJ85" s="372"/>
      <c r="AK85" s="372"/>
      <c r="AL85" s="372"/>
      <c r="AM85" s="372"/>
      <c r="AN85" s="372"/>
      <c r="AO85" s="372"/>
      <c r="AP85" s="373"/>
      <c r="AQ85" s="371">
        <f>AQ78+AQ79-AQ80-AQ82-AQ83</f>
        <v>221220203.37200001</v>
      </c>
      <c r="AR85" s="372"/>
      <c r="AS85" s="372"/>
      <c r="AT85" s="372"/>
      <c r="AU85" s="372"/>
      <c r="AV85" s="372"/>
      <c r="AW85" s="372"/>
      <c r="AX85" s="372"/>
      <c r="AY85" s="372"/>
      <c r="AZ85" s="373"/>
      <c r="BA85" s="371">
        <f>BA78+BA79-BA80-BA82-BA83</f>
        <v>333341014</v>
      </c>
      <c r="BB85" s="372"/>
      <c r="BC85" s="372"/>
      <c r="BD85" s="372"/>
      <c r="BE85" s="372"/>
      <c r="BF85" s="372"/>
      <c r="BG85" s="372"/>
      <c r="BH85" s="372"/>
      <c r="BI85" s="372"/>
      <c r="BJ85" s="373"/>
      <c r="BK85" s="260"/>
      <c r="BL85" s="215"/>
    </row>
    <row r="86" spans="1:69">
      <c r="A86" s="209" t="s">
        <v>475</v>
      </c>
      <c r="B86" s="207"/>
      <c r="C86" s="207"/>
      <c r="D86" s="207"/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8"/>
      <c r="P86" s="206"/>
      <c r="Q86" s="207"/>
      <c r="R86" s="208"/>
      <c r="S86" s="206"/>
      <c r="T86" s="207"/>
      <c r="U86" s="207"/>
      <c r="V86" s="208"/>
      <c r="W86" s="206"/>
      <c r="X86" s="207"/>
      <c r="Y86" s="207"/>
      <c r="Z86" s="207"/>
      <c r="AA86" s="207"/>
      <c r="AB86" s="207"/>
      <c r="AC86" s="207"/>
      <c r="AD86" s="207"/>
      <c r="AE86" s="207"/>
      <c r="AF86" s="208"/>
      <c r="AG86" s="206"/>
      <c r="AH86" s="207"/>
      <c r="AI86" s="207"/>
      <c r="AJ86" s="207"/>
      <c r="AK86" s="207"/>
      <c r="AL86" s="207"/>
      <c r="AM86" s="207"/>
      <c r="AN86" s="207"/>
      <c r="AO86" s="207"/>
      <c r="AP86" s="208"/>
      <c r="AQ86" s="206"/>
      <c r="AR86" s="207"/>
      <c r="AS86" s="207"/>
      <c r="AT86" s="207"/>
      <c r="AU86" s="207"/>
      <c r="AV86" s="207"/>
      <c r="AW86" s="207"/>
      <c r="AX86" s="207"/>
      <c r="AY86" s="207"/>
      <c r="AZ86" s="208"/>
      <c r="BA86" s="206"/>
      <c r="BB86" s="207"/>
      <c r="BC86" s="207"/>
      <c r="BD86" s="207"/>
      <c r="BE86" s="207"/>
      <c r="BF86" s="207"/>
      <c r="BG86" s="207"/>
      <c r="BH86" s="207"/>
      <c r="BI86" s="207"/>
      <c r="BJ86" s="208"/>
      <c r="BP86" s="214"/>
      <c r="BQ86" s="215"/>
    </row>
    <row r="87" spans="1:69">
      <c r="A87" s="209" t="s">
        <v>476</v>
      </c>
      <c r="B87" s="207"/>
      <c r="C87" s="207"/>
      <c r="D87" s="207"/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8"/>
      <c r="P87" s="368">
        <v>40</v>
      </c>
      <c r="Q87" s="369"/>
      <c r="R87" s="370"/>
      <c r="S87" s="206"/>
      <c r="T87" s="207"/>
      <c r="U87" s="207"/>
      <c r="V87" s="208"/>
      <c r="W87" s="371">
        <f>W89-W90</f>
        <v>162101.40300000002</v>
      </c>
      <c r="X87" s="372"/>
      <c r="Y87" s="372"/>
      <c r="Z87" s="372"/>
      <c r="AA87" s="372"/>
      <c r="AB87" s="372"/>
      <c r="AC87" s="372"/>
      <c r="AD87" s="372"/>
      <c r="AE87" s="372"/>
      <c r="AF87" s="373"/>
      <c r="AG87" s="371">
        <v>229646.68799999999</v>
      </c>
      <c r="AH87" s="372"/>
      <c r="AI87" s="372"/>
      <c r="AJ87" s="372"/>
      <c r="AK87" s="372"/>
      <c r="AL87" s="372"/>
      <c r="AM87" s="372"/>
      <c r="AN87" s="372"/>
      <c r="AO87" s="372"/>
      <c r="AP87" s="373"/>
      <c r="AQ87" s="371">
        <f>AQ89-AQ90</f>
        <v>162101.40300000002</v>
      </c>
      <c r="AR87" s="372"/>
      <c r="AS87" s="372"/>
      <c r="AT87" s="372"/>
      <c r="AU87" s="372"/>
      <c r="AV87" s="372"/>
      <c r="AW87" s="372"/>
      <c r="AX87" s="372"/>
      <c r="AY87" s="372"/>
      <c r="AZ87" s="373"/>
      <c r="BA87" s="371">
        <f>BA89-BA90</f>
        <v>229647</v>
      </c>
      <c r="BB87" s="372"/>
      <c r="BC87" s="372"/>
      <c r="BD87" s="372"/>
      <c r="BE87" s="372"/>
      <c r="BF87" s="372"/>
      <c r="BG87" s="372"/>
      <c r="BH87" s="372"/>
      <c r="BI87" s="372"/>
      <c r="BJ87" s="373"/>
      <c r="BK87" s="258"/>
      <c r="BP87" s="214"/>
      <c r="BQ87" s="215"/>
    </row>
    <row r="88" spans="1:69" hidden="1">
      <c r="A88" s="209"/>
      <c r="B88" s="207"/>
      <c r="C88" s="207"/>
      <c r="D88" s="207"/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8"/>
      <c r="P88" s="206"/>
      <c r="Q88" s="207"/>
      <c r="R88" s="208"/>
      <c r="S88" s="206"/>
      <c r="T88" s="207"/>
      <c r="U88" s="207"/>
      <c r="V88" s="208"/>
      <c r="W88" s="206"/>
      <c r="X88" s="207"/>
      <c r="Y88" s="207"/>
      <c r="Z88" s="207"/>
      <c r="AA88" s="207"/>
      <c r="AB88" s="207"/>
      <c r="AC88" s="207"/>
      <c r="AD88" s="207"/>
      <c r="AE88" s="207"/>
      <c r="AF88" s="208"/>
      <c r="AG88" s="206"/>
      <c r="AH88" s="207"/>
      <c r="AI88" s="207"/>
      <c r="AJ88" s="207"/>
      <c r="AK88" s="207"/>
      <c r="AL88" s="207"/>
      <c r="AM88" s="207"/>
      <c r="AN88" s="207"/>
      <c r="AO88" s="207"/>
      <c r="AP88" s="208"/>
      <c r="AQ88" s="206"/>
      <c r="AR88" s="207"/>
      <c r="AS88" s="207"/>
      <c r="AT88" s="207"/>
      <c r="AU88" s="207"/>
      <c r="AV88" s="207"/>
      <c r="AW88" s="207"/>
      <c r="AX88" s="207"/>
      <c r="AY88" s="207"/>
      <c r="AZ88" s="208"/>
      <c r="BA88" s="206"/>
      <c r="BB88" s="207"/>
      <c r="BC88" s="207"/>
      <c r="BD88" s="207"/>
      <c r="BE88" s="207"/>
      <c r="BF88" s="207"/>
      <c r="BG88" s="207"/>
      <c r="BH88" s="207"/>
      <c r="BI88" s="207"/>
      <c r="BJ88" s="208"/>
    </row>
    <row r="89" spans="1:69">
      <c r="A89" s="206" t="s">
        <v>477</v>
      </c>
      <c r="B89" s="207"/>
      <c r="C89" s="207"/>
      <c r="D89" s="207"/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8"/>
      <c r="P89" s="375">
        <v>31</v>
      </c>
      <c r="Q89" s="376"/>
      <c r="R89" s="377"/>
      <c r="S89" s="378" t="str">
        <f t="shared" ref="S89:S90" si="7">S32</f>
        <v>IV.25</v>
      </c>
      <c r="T89" s="379"/>
      <c r="U89" s="379"/>
      <c r="V89" s="380"/>
      <c r="W89" s="381">
        <v>166002.81700000001</v>
      </c>
      <c r="X89" s="382"/>
      <c r="Y89" s="382"/>
      <c r="Z89" s="382"/>
      <c r="AA89" s="382"/>
      <c r="AB89" s="382"/>
      <c r="AC89" s="382"/>
      <c r="AD89" s="382"/>
      <c r="AE89" s="382"/>
      <c r="AF89" s="383"/>
      <c r="AG89" s="381">
        <v>285091</v>
      </c>
      <c r="AH89" s="382"/>
      <c r="AI89" s="382"/>
      <c r="AJ89" s="382"/>
      <c r="AK89" s="382"/>
      <c r="AL89" s="382"/>
      <c r="AM89" s="382"/>
      <c r="AN89" s="382"/>
      <c r="AO89" s="382"/>
      <c r="AP89" s="383"/>
      <c r="AQ89" s="381">
        <f>W89</f>
        <v>166002.81700000001</v>
      </c>
      <c r="AR89" s="382"/>
      <c r="AS89" s="382"/>
      <c r="AT89" s="382"/>
      <c r="AU89" s="382"/>
      <c r="AV89" s="382"/>
      <c r="AW89" s="382"/>
      <c r="AX89" s="382"/>
      <c r="AY89" s="382"/>
      <c r="AZ89" s="383"/>
      <c r="BA89" s="381">
        <f>AG89</f>
        <v>285091</v>
      </c>
      <c r="BB89" s="382"/>
      <c r="BC89" s="382"/>
      <c r="BD89" s="382"/>
      <c r="BE89" s="382"/>
      <c r="BF89" s="382"/>
      <c r="BG89" s="382"/>
      <c r="BH89" s="382"/>
      <c r="BI89" s="382"/>
      <c r="BJ89" s="383"/>
    </row>
    <row r="90" spans="1:69">
      <c r="A90" s="206" t="s">
        <v>478</v>
      </c>
      <c r="B90" s="207"/>
      <c r="C90" s="207"/>
      <c r="D90" s="207"/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8"/>
      <c r="P90" s="375">
        <v>32</v>
      </c>
      <c r="Q90" s="376"/>
      <c r="R90" s="377"/>
      <c r="S90" s="378" t="str">
        <f t="shared" si="7"/>
        <v>IV.26</v>
      </c>
      <c r="T90" s="379"/>
      <c r="U90" s="379"/>
      <c r="V90" s="380"/>
      <c r="W90" s="381">
        <v>3901.4140000000002</v>
      </c>
      <c r="X90" s="382"/>
      <c r="Y90" s="382"/>
      <c r="Z90" s="382"/>
      <c r="AA90" s="382"/>
      <c r="AB90" s="382"/>
      <c r="AC90" s="382"/>
      <c r="AD90" s="382"/>
      <c r="AE90" s="382"/>
      <c r="AF90" s="383"/>
      <c r="AG90" s="381">
        <v>55444</v>
      </c>
      <c r="AH90" s="382"/>
      <c r="AI90" s="382"/>
      <c r="AJ90" s="382"/>
      <c r="AK90" s="382"/>
      <c r="AL90" s="382"/>
      <c r="AM90" s="382"/>
      <c r="AN90" s="382"/>
      <c r="AO90" s="382"/>
      <c r="AP90" s="383"/>
      <c r="AQ90" s="381">
        <f>W90</f>
        <v>3901.4140000000002</v>
      </c>
      <c r="AR90" s="382"/>
      <c r="AS90" s="382"/>
      <c r="AT90" s="382"/>
      <c r="AU90" s="382"/>
      <c r="AV90" s="382"/>
      <c r="AW90" s="382"/>
      <c r="AX90" s="382"/>
      <c r="AY90" s="382"/>
      <c r="AZ90" s="383"/>
      <c r="BA90" s="381">
        <f>AG90</f>
        <v>55444</v>
      </c>
      <c r="BB90" s="382"/>
      <c r="BC90" s="382"/>
      <c r="BD90" s="382"/>
      <c r="BE90" s="382"/>
      <c r="BF90" s="382"/>
      <c r="BG90" s="382"/>
      <c r="BH90" s="382"/>
      <c r="BI90" s="382"/>
      <c r="BJ90" s="383"/>
    </row>
    <row r="91" spans="1:69">
      <c r="A91" s="206"/>
      <c r="B91" s="207"/>
      <c r="C91" s="207"/>
      <c r="D91" s="207"/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8"/>
      <c r="P91" s="206"/>
      <c r="Q91" s="207"/>
      <c r="R91" s="208"/>
      <c r="S91" s="206"/>
      <c r="T91" s="207"/>
      <c r="U91" s="207"/>
      <c r="V91" s="208"/>
      <c r="W91" s="206"/>
      <c r="X91" s="207"/>
      <c r="Y91" s="207"/>
      <c r="Z91" s="207"/>
      <c r="AA91" s="207"/>
      <c r="AB91" s="207"/>
      <c r="AC91" s="207"/>
      <c r="AD91" s="207"/>
      <c r="AE91" s="207"/>
      <c r="AF91" s="208"/>
      <c r="AG91" s="206"/>
      <c r="AH91" s="207"/>
      <c r="AI91" s="207"/>
      <c r="AJ91" s="207"/>
      <c r="AK91" s="207"/>
      <c r="AL91" s="207"/>
      <c r="AM91" s="207"/>
      <c r="AN91" s="207"/>
      <c r="AO91" s="207"/>
      <c r="AP91" s="208"/>
      <c r="AQ91" s="206"/>
      <c r="AR91" s="207"/>
      <c r="AS91" s="207"/>
      <c r="AT91" s="207"/>
      <c r="AU91" s="207"/>
      <c r="AV91" s="207"/>
      <c r="AW91" s="207"/>
      <c r="AX91" s="207"/>
      <c r="AY91" s="207"/>
      <c r="AZ91" s="208"/>
      <c r="BA91" s="206"/>
      <c r="BB91" s="207"/>
      <c r="BC91" s="207"/>
      <c r="BD91" s="207"/>
      <c r="BE91" s="207"/>
      <c r="BF91" s="207"/>
      <c r="BG91" s="207"/>
      <c r="BH91" s="207"/>
      <c r="BI91" s="207"/>
      <c r="BJ91" s="208"/>
    </row>
    <row r="92" spans="1:69">
      <c r="A92" s="209" t="s">
        <v>365</v>
      </c>
      <c r="B92" s="210"/>
      <c r="C92" s="210"/>
      <c r="D92" s="210"/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11"/>
      <c r="P92" s="368">
        <v>50</v>
      </c>
      <c r="Q92" s="369"/>
      <c r="R92" s="370"/>
      <c r="S92" s="362"/>
      <c r="T92" s="363"/>
      <c r="U92" s="363"/>
      <c r="V92" s="364"/>
      <c r="W92" s="371">
        <f>SUM(W85,W87)</f>
        <v>221382304.77500001</v>
      </c>
      <c r="X92" s="372"/>
      <c r="Y92" s="372"/>
      <c r="Z92" s="372"/>
      <c r="AA92" s="372"/>
      <c r="AB92" s="372"/>
      <c r="AC92" s="372"/>
      <c r="AD92" s="372"/>
      <c r="AE92" s="372"/>
      <c r="AF92" s="373"/>
      <c r="AG92" s="371">
        <f>SUM(AG85,AG87)</f>
        <v>333570660.68800002</v>
      </c>
      <c r="AH92" s="372"/>
      <c r="AI92" s="372"/>
      <c r="AJ92" s="372"/>
      <c r="AK92" s="372"/>
      <c r="AL92" s="372"/>
      <c r="AM92" s="372"/>
      <c r="AN92" s="372"/>
      <c r="AO92" s="372"/>
      <c r="AP92" s="373"/>
      <c r="AQ92" s="371">
        <f>SUM(AQ85,AQ87)</f>
        <v>221382304.77500001</v>
      </c>
      <c r="AR92" s="372"/>
      <c r="AS92" s="372"/>
      <c r="AT92" s="372"/>
      <c r="AU92" s="372"/>
      <c r="AV92" s="372"/>
      <c r="AW92" s="372"/>
      <c r="AX92" s="372"/>
      <c r="AY92" s="372"/>
      <c r="AZ92" s="373"/>
      <c r="BA92" s="371">
        <f>SUM(BA85,BA87)</f>
        <v>333570661</v>
      </c>
      <c r="BB92" s="372"/>
      <c r="BC92" s="372"/>
      <c r="BD92" s="372"/>
      <c r="BE92" s="372"/>
      <c r="BF92" s="372"/>
      <c r="BG92" s="372"/>
      <c r="BH92" s="372"/>
      <c r="BI92" s="372"/>
      <c r="BJ92" s="373"/>
      <c r="BK92" s="258"/>
    </row>
    <row r="93" spans="1:69">
      <c r="A93" s="206" t="s">
        <v>479</v>
      </c>
      <c r="B93" s="207"/>
      <c r="C93" s="207"/>
      <c r="D93" s="207"/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8"/>
      <c r="P93" s="375">
        <v>51</v>
      </c>
      <c r="Q93" s="376"/>
      <c r="R93" s="377"/>
      <c r="S93" s="378"/>
      <c r="T93" s="379"/>
      <c r="U93" s="379"/>
      <c r="V93" s="380"/>
      <c r="W93" s="381">
        <v>56032885.715999998</v>
      </c>
      <c r="X93" s="382"/>
      <c r="Y93" s="382"/>
      <c r="Z93" s="382"/>
      <c r="AA93" s="382"/>
      <c r="AB93" s="382"/>
      <c r="AC93" s="382"/>
      <c r="AD93" s="382"/>
      <c r="AE93" s="382"/>
      <c r="AF93" s="383"/>
      <c r="AG93" s="381">
        <v>21210680</v>
      </c>
      <c r="AH93" s="382"/>
      <c r="AI93" s="382"/>
      <c r="AJ93" s="382"/>
      <c r="AK93" s="382"/>
      <c r="AL93" s="382"/>
      <c r="AM93" s="382"/>
      <c r="AN93" s="382"/>
      <c r="AO93" s="382"/>
      <c r="AP93" s="383"/>
      <c r="AQ93" s="381">
        <f>W93</f>
        <v>56032885.715999998</v>
      </c>
      <c r="AR93" s="382"/>
      <c r="AS93" s="382"/>
      <c r="AT93" s="382"/>
      <c r="AU93" s="382"/>
      <c r="AV93" s="382"/>
      <c r="AW93" s="382"/>
      <c r="AX93" s="382"/>
      <c r="AY93" s="382"/>
      <c r="AZ93" s="383"/>
      <c r="BA93" s="381">
        <f>AG93</f>
        <v>21210680</v>
      </c>
      <c r="BB93" s="382"/>
      <c r="BC93" s="382"/>
      <c r="BD93" s="382"/>
      <c r="BE93" s="382"/>
      <c r="BF93" s="382"/>
      <c r="BG93" s="382"/>
      <c r="BH93" s="382"/>
      <c r="BI93" s="382"/>
      <c r="BJ93" s="383"/>
    </row>
    <row r="94" spans="1:69">
      <c r="A94" s="206" t="s">
        <v>487</v>
      </c>
      <c r="B94" s="207"/>
      <c r="C94" s="207"/>
      <c r="D94" s="207"/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8"/>
      <c r="P94" s="375">
        <v>52</v>
      </c>
      <c r="Q94" s="376"/>
      <c r="R94" s="377"/>
      <c r="S94" s="378"/>
      <c r="T94" s="379"/>
      <c r="U94" s="379"/>
      <c r="V94" s="380"/>
      <c r="W94" s="381">
        <v>-3445166.9109999998</v>
      </c>
      <c r="X94" s="382"/>
      <c r="Y94" s="382"/>
      <c r="Z94" s="382"/>
      <c r="AA94" s="382"/>
      <c r="AB94" s="382"/>
      <c r="AC94" s="382"/>
      <c r="AD94" s="382"/>
      <c r="AE94" s="382"/>
      <c r="AF94" s="383"/>
      <c r="AG94" s="381">
        <v>43186741</v>
      </c>
      <c r="AH94" s="382"/>
      <c r="AI94" s="382"/>
      <c r="AJ94" s="382"/>
      <c r="AK94" s="382"/>
      <c r="AL94" s="382"/>
      <c r="AM94" s="382"/>
      <c r="AN94" s="382"/>
      <c r="AO94" s="382"/>
      <c r="AP94" s="383"/>
      <c r="AQ94" s="381">
        <f>W94</f>
        <v>-3445166.9109999998</v>
      </c>
      <c r="AR94" s="382"/>
      <c r="AS94" s="382"/>
      <c r="AT94" s="382"/>
      <c r="AU94" s="382"/>
      <c r="AV94" s="382"/>
      <c r="AW94" s="382"/>
      <c r="AX94" s="382"/>
      <c r="AY94" s="382"/>
      <c r="AZ94" s="383"/>
      <c r="BA94" s="381">
        <f>AG94</f>
        <v>43186741</v>
      </c>
      <c r="BB94" s="382"/>
      <c r="BC94" s="382"/>
      <c r="BD94" s="382"/>
      <c r="BE94" s="382"/>
      <c r="BF94" s="382"/>
      <c r="BG94" s="382"/>
      <c r="BH94" s="382"/>
      <c r="BI94" s="382"/>
      <c r="BJ94" s="383"/>
    </row>
    <row r="95" spans="1:69">
      <c r="A95" s="206" t="s">
        <v>488</v>
      </c>
      <c r="B95" s="207"/>
      <c r="C95" s="207"/>
      <c r="D95" s="207"/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8"/>
      <c r="P95" s="206"/>
      <c r="Q95" s="207"/>
      <c r="R95" s="208"/>
      <c r="S95" s="206"/>
      <c r="T95" s="207"/>
      <c r="U95" s="207"/>
      <c r="V95" s="208"/>
      <c r="W95" s="206"/>
      <c r="X95" s="207"/>
      <c r="Y95" s="207"/>
      <c r="Z95" s="207"/>
      <c r="AA95" s="207"/>
      <c r="AB95" s="207"/>
      <c r="AC95" s="207"/>
      <c r="AD95" s="207"/>
      <c r="AE95" s="207"/>
      <c r="AF95" s="208"/>
      <c r="AG95" s="206"/>
      <c r="AH95" s="207"/>
      <c r="AI95" s="207"/>
      <c r="AJ95" s="207"/>
      <c r="AK95" s="207"/>
      <c r="AL95" s="207"/>
      <c r="AM95" s="207"/>
      <c r="AN95" s="207"/>
      <c r="AO95" s="207"/>
      <c r="AP95" s="208"/>
      <c r="AQ95" s="206"/>
      <c r="AR95" s="207"/>
      <c r="AS95" s="207"/>
      <c r="AT95" s="207"/>
      <c r="AU95" s="207"/>
      <c r="AV95" s="207"/>
      <c r="AW95" s="207"/>
      <c r="AX95" s="207"/>
      <c r="AY95" s="207"/>
      <c r="AZ95" s="208"/>
      <c r="BA95" s="206"/>
      <c r="BB95" s="207"/>
      <c r="BC95" s="207"/>
      <c r="BD95" s="207"/>
      <c r="BE95" s="207"/>
      <c r="BF95" s="207"/>
      <c r="BG95" s="207"/>
      <c r="BH95" s="207"/>
      <c r="BI95" s="207"/>
      <c r="BJ95" s="208"/>
    </row>
    <row r="96" spans="1:69">
      <c r="A96" s="206"/>
      <c r="B96" s="207"/>
      <c r="C96" s="207"/>
      <c r="D96" s="207"/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8"/>
      <c r="P96" s="206"/>
      <c r="Q96" s="207"/>
      <c r="R96" s="208"/>
      <c r="S96" s="206"/>
      <c r="T96" s="207"/>
      <c r="U96" s="207"/>
      <c r="V96" s="208"/>
      <c r="W96" s="206"/>
      <c r="X96" s="207"/>
      <c r="Y96" s="207"/>
      <c r="Z96" s="207"/>
      <c r="AA96" s="207"/>
      <c r="AB96" s="207"/>
      <c r="AC96" s="207"/>
      <c r="AD96" s="207"/>
      <c r="AE96" s="207"/>
      <c r="AF96" s="208"/>
      <c r="AG96" s="206"/>
      <c r="AH96" s="207"/>
      <c r="AI96" s="207"/>
      <c r="AJ96" s="207"/>
      <c r="AK96" s="207"/>
      <c r="AL96" s="207"/>
      <c r="AM96" s="207"/>
      <c r="AN96" s="207"/>
      <c r="AO96" s="207"/>
      <c r="AP96" s="208"/>
      <c r="AQ96" s="206"/>
      <c r="AR96" s="207"/>
      <c r="AS96" s="207"/>
      <c r="AT96" s="207"/>
      <c r="AU96" s="207"/>
      <c r="AV96" s="207"/>
      <c r="AW96" s="207"/>
      <c r="AX96" s="207"/>
      <c r="AY96" s="207"/>
      <c r="AZ96" s="208"/>
      <c r="BA96" s="206"/>
      <c r="BB96" s="207"/>
      <c r="BC96" s="207"/>
      <c r="BD96" s="207"/>
      <c r="BE96" s="207"/>
      <c r="BF96" s="207"/>
      <c r="BG96" s="207"/>
      <c r="BH96" s="207"/>
      <c r="BI96" s="207"/>
      <c r="BJ96" s="208"/>
    </row>
    <row r="97" spans="1:64">
      <c r="A97" s="209" t="s">
        <v>481</v>
      </c>
      <c r="B97" s="210"/>
      <c r="C97" s="210"/>
      <c r="D97" s="210"/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11"/>
      <c r="P97" s="368">
        <v>60</v>
      </c>
      <c r="Q97" s="369"/>
      <c r="R97" s="370"/>
      <c r="S97" s="362"/>
      <c r="T97" s="363"/>
      <c r="U97" s="363"/>
      <c r="V97" s="364"/>
      <c r="W97" s="371">
        <f>W92-SUM(W93:AF94)</f>
        <v>168794585.97</v>
      </c>
      <c r="X97" s="372"/>
      <c r="Y97" s="372"/>
      <c r="Z97" s="372"/>
      <c r="AA97" s="372"/>
      <c r="AB97" s="372"/>
      <c r="AC97" s="372"/>
      <c r="AD97" s="372"/>
      <c r="AE97" s="372"/>
      <c r="AF97" s="373"/>
      <c r="AG97" s="371">
        <f>AG92-SUM(AG93:AP94)</f>
        <v>269173239.68800002</v>
      </c>
      <c r="AH97" s="372"/>
      <c r="AI97" s="372"/>
      <c r="AJ97" s="372"/>
      <c r="AK97" s="372"/>
      <c r="AL97" s="372"/>
      <c r="AM97" s="372"/>
      <c r="AN97" s="372"/>
      <c r="AO97" s="372"/>
      <c r="AP97" s="373"/>
      <c r="AQ97" s="371">
        <f>AQ92-SUM(AQ93:AZ94)</f>
        <v>168794585.97</v>
      </c>
      <c r="AR97" s="372"/>
      <c r="AS97" s="372"/>
      <c r="AT97" s="372"/>
      <c r="AU97" s="372"/>
      <c r="AV97" s="372"/>
      <c r="AW97" s="372"/>
      <c r="AX97" s="372"/>
      <c r="AY97" s="372"/>
      <c r="AZ97" s="373"/>
      <c r="BA97" s="371">
        <f>BA92-SUM(BA93:BJ94)</f>
        <v>269173240</v>
      </c>
      <c r="BB97" s="372"/>
      <c r="BC97" s="372"/>
      <c r="BD97" s="372"/>
      <c r="BE97" s="372"/>
      <c r="BF97" s="372"/>
      <c r="BG97" s="372"/>
      <c r="BH97" s="372"/>
      <c r="BI97" s="372"/>
      <c r="BJ97" s="373"/>
      <c r="BK97" s="258"/>
      <c r="BL97" s="215"/>
    </row>
    <row r="98" spans="1:64">
      <c r="A98" s="206"/>
      <c r="B98" s="207"/>
      <c r="C98" s="207"/>
      <c r="D98" s="207"/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8"/>
      <c r="P98" s="206"/>
      <c r="Q98" s="207"/>
      <c r="R98" s="208"/>
      <c r="S98" s="206"/>
      <c r="T98" s="207"/>
      <c r="U98" s="207"/>
      <c r="V98" s="208"/>
      <c r="W98" s="206"/>
      <c r="X98" s="207"/>
      <c r="Y98" s="207"/>
      <c r="Z98" s="207"/>
      <c r="AA98" s="207"/>
      <c r="AB98" s="207"/>
      <c r="AC98" s="207"/>
      <c r="AD98" s="207"/>
      <c r="AE98" s="207"/>
      <c r="AF98" s="208"/>
      <c r="AG98" s="206"/>
      <c r="AH98" s="207"/>
      <c r="AI98" s="207"/>
      <c r="AJ98" s="207"/>
      <c r="AK98" s="207"/>
      <c r="AL98" s="207"/>
      <c r="AM98" s="207"/>
      <c r="AN98" s="207"/>
      <c r="AO98" s="207"/>
      <c r="AP98" s="208"/>
      <c r="AQ98" s="206"/>
      <c r="AR98" s="207"/>
      <c r="AS98" s="207"/>
      <c r="AT98" s="207"/>
      <c r="AU98" s="207"/>
      <c r="AV98" s="207"/>
      <c r="AW98" s="207"/>
      <c r="AX98" s="207"/>
      <c r="AY98" s="207"/>
      <c r="AZ98" s="208"/>
      <c r="BA98" s="206"/>
      <c r="BB98" s="207"/>
      <c r="BC98" s="207"/>
      <c r="BD98" s="207"/>
      <c r="BE98" s="207"/>
      <c r="BF98" s="207"/>
      <c r="BG98" s="207"/>
      <c r="BH98" s="207"/>
      <c r="BI98" s="207"/>
      <c r="BJ98" s="208"/>
    </row>
    <row r="99" spans="1:64" ht="15" customHeight="1">
      <c r="A99" s="240"/>
      <c r="B99" s="241"/>
      <c r="C99" s="241"/>
      <c r="D99" s="241"/>
      <c r="E99" s="241"/>
      <c r="F99" s="241"/>
      <c r="G99" s="241"/>
      <c r="H99" s="241"/>
      <c r="I99" s="241"/>
      <c r="J99" s="241"/>
      <c r="K99" s="241"/>
      <c r="L99" s="241"/>
      <c r="M99" s="241"/>
      <c r="N99" s="241"/>
      <c r="O99" s="242"/>
      <c r="P99" s="243"/>
      <c r="Q99" s="244"/>
      <c r="R99" s="245"/>
      <c r="S99" s="246"/>
      <c r="T99" s="241"/>
      <c r="U99" s="241"/>
      <c r="V99" s="242"/>
      <c r="W99" s="247"/>
      <c r="X99" s="248"/>
      <c r="Y99" s="248"/>
      <c r="Z99" s="248"/>
      <c r="AA99" s="248"/>
      <c r="AB99" s="248"/>
      <c r="AC99" s="248"/>
      <c r="AD99" s="248"/>
      <c r="AE99" s="248"/>
      <c r="AF99" s="249"/>
      <c r="AG99" s="247"/>
      <c r="AH99" s="248"/>
      <c r="AI99" s="248"/>
      <c r="AJ99" s="248"/>
      <c r="AK99" s="248"/>
      <c r="AL99" s="248"/>
      <c r="AM99" s="248"/>
      <c r="AN99" s="248"/>
      <c r="AO99" s="248"/>
      <c r="AP99" s="249"/>
      <c r="AQ99" s="247"/>
      <c r="AR99" s="248"/>
      <c r="AS99" s="248"/>
      <c r="AT99" s="248"/>
      <c r="AU99" s="248"/>
      <c r="AV99" s="248"/>
      <c r="AW99" s="248"/>
      <c r="AX99" s="248"/>
      <c r="AY99" s="248"/>
      <c r="AZ99" s="249"/>
      <c r="BA99" s="247"/>
      <c r="BB99" s="248"/>
      <c r="BC99" s="248"/>
      <c r="BD99" s="248"/>
      <c r="BE99" s="248"/>
      <c r="BF99" s="248"/>
      <c r="BG99" s="248"/>
      <c r="BH99" s="248"/>
      <c r="BI99" s="248"/>
      <c r="BJ99" s="249"/>
    </row>
    <row r="100" spans="1:64">
      <c r="A100" s="254"/>
      <c r="B100" s="254"/>
      <c r="C100" s="254"/>
      <c r="D100" s="254"/>
      <c r="E100" s="254"/>
      <c r="F100" s="254"/>
      <c r="G100" s="254"/>
      <c r="H100" s="254"/>
      <c r="I100" s="254"/>
      <c r="J100" s="254"/>
      <c r="K100" s="254"/>
      <c r="L100" s="254"/>
      <c r="M100" s="254"/>
      <c r="N100" s="254"/>
      <c r="O100" s="254"/>
      <c r="P100" s="254"/>
      <c r="Q100" s="254"/>
      <c r="R100" s="254"/>
      <c r="S100" s="254"/>
      <c r="T100" s="254"/>
      <c r="U100" s="254"/>
      <c r="V100" s="254"/>
      <c r="W100" s="254"/>
      <c r="X100" s="254"/>
      <c r="Y100" s="254"/>
      <c r="Z100" s="254"/>
      <c r="AA100" s="254"/>
      <c r="AB100" s="254"/>
      <c r="AC100" s="254"/>
      <c r="AD100" s="254"/>
      <c r="AE100" s="254"/>
      <c r="AF100" s="254"/>
      <c r="AG100" s="254"/>
      <c r="AH100" s="254"/>
      <c r="AI100" s="254"/>
      <c r="AJ100" s="254"/>
      <c r="AK100" s="254"/>
      <c r="AL100" s="254"/>
      <c r="AM100" s="254"/>
      <c r="AN100" s="254"/>
      <c r="AO100" s="254"/>
      <c r="AP100" s="254"/>
      <c r="AQ100" s="254"/>
      <c r="AR100" s="254"/>
      <c r="AS100" s="254"/>
      <c r="AT100" s="254"/>
      <c r="AU100" s="254"/>
      <c r="AV100" s="254"/>
      <c r="AW100" s="254"/>
      <c r="AX100" s="254"/>
      <c r="AY100" s="254"/>
      <c r="AZ100" s="254"/>
      <c r="BA100" s="254"/>
      <c r="BB100" s="254"/>
      <c r="BC100" s="254"/>
      <c r="BD100" s="254"/>
      <c r="BE100" s="254"/>
      <c r="BF100" s="254"/>
      <c r="BG100" s="254"/>
      <c r="BH100" s="254"/>
      <c r="BI100" s="254"/>
      <c r="BJ100" s="254"/>
    </row>
    <row r="101" spans="1:64">
      <c r="A101" s="207"/>
      <c r="B101" s="207"/>
      <c r="C101" s="207"/>
      <c r="D101" s="207"/>
      <c r="E101" s="207"/>
      <c r="F101" s="207"/>
      <c r="G101" s="207"/>
      <c r="H101" s="207"/>
      <c r="I101" s="207"/>
      <c r="J101" s="207"/>
      <c r="K101" s="207"/>
      <c r="L101" s="207"/>
      <c r="M101" s="207"/>
      <c r="N101" s="207"/>
      <c r="O101" s="207"/>
      <c r="P101" s="207"/>
      <c r="Q101" s="207"/>
      <c r="R101" s="207"/>
      <c r="S101" s="207"/>
      <c r="T101" s="207"/>
      <c r="U101" s="207"/>
      <c r="V101" s="207"/>
      <c r="W101" s="207"/>
      <c r="X101" s="207" t="s">
        <v>350</v>
      </c>
      <c r="Y101" s="207"/>
      <c r="Z101" s="207"/>
      <c r="AA101" s="207"/>
      <c r="AB101" s="207"/>
      <c r="AC101" s="207"/>
      <c r="AD101" s="207"/>
      <c r="AE101" s="207"/>
      <c r="AF101" s="207"/>
      <c r="AG101" s="207"/>
      <c r="AH101" s="207"/>
      <c r="AI101" s="207"/>
      <c r="AJ101" s="207"/>
      <c r="AK101" s="207"/>
      <c r="AL101" s="207"/>
      <c r="AM101" s="207"/>
      <c r="AN101" s="207"/>
      <c r="AO101" s="207"/>
      <c r="AP101" s="207"/>
      <c r="AQ101" s="207"/>
      <c r="AR101" s="207"/>
      <c r="AS101" s="207"/>
      <c r="AT101" s="207"/>
      <c r="AU101" s="207"/>
      <c r="AV101" s="207"/>
      <c r="AW101" s="207"/>
      <c r="AX101" s="207"/>
      <c r="AY101" s="207"/>
      <c r="AZ101" s="207"/>
      <c r="BA101" s="207"/>
      <c r="BB101" s="207"/>
      <c r="BC101" s="207"/>
      <c r="BD101" s="207"/>
      <c r="BE101" s="207"/>
      <c r="BF101" s="207"/>
      <c r="BG101" s="207"/>
      <c r="BH101" s="207"/>
      <c r="BI101" s="207"/>
      <c r="BJ101" s="207"/>
      <c r="BK101" s="258"/>
    </row>
    <row r="102" spans="1:64">
      <c r="A102" s="207"/>
      <c r="B102" s="207"/>
      <c r="C102" s="207"/>
      <c r="D102" s="207"/>
      <c r="E102" s="207"/>
      <c r="F102" s="207"/>
      <c r="G102" s="207"/>
      <c r="H102" s="207"/>
      <c r="I102" s="207"/>
      <c r="J102" s="207"/>
      <c r="K102" s="207"/>
      <c r="L102" s="207"/>
      <c r="M102" s="207"/>
      <c r="N102" s="207"/>
      <c r="O102" s="207"/>
      <c r="P102" s="207"/>
      <c r="Q102" s="207"/>
      <c r="R102" s="207"/>
      <c r="S102" s="207"/>
      <c r="T102" s="207"/>
      <c r="U102" s="207"/>
      <c r="V102" s="207"/>
      <c r="W102" s="207"/>
      <c r="X102" s="207"/>
      <c r="Y102" s="207"/>
      <c r="Z102" s="207"/>
      <c r="AA102" s="207"/>
      <c r="AB102" s="207"/>
      <c r="AC102" s="207"/>
      <c r="AD102" s="207"/>
      <c r="AE102" s="207"/>
      <c r="AF102" s="207"/>
      <c r="AG102" s="207"/>
      <c r="AH102" s="207"/>
      <c r="AI102" s="207"/>
      <c r="AJ102" s="207"/>
      <c r="AK102" s="207"/>
      <c r="AL102" s="207"/>
      <c r="AM102" s="207"/>
      <c r="AN102" s="207"/>
      <c r="AO102" s="207"/>
      <c r="AP102" s="207"/>
      <c r="AQ102" s="207"/>
      <c r="AR102" s="207"/>
      <c r="AS102" s="207"/>
      <c r="AT102" s="207"/>
      <c r="AU102" s="207"/>
      <c r="AV102" s="207"/>
      <c r="AW102" s="207"/>
      <c r="AX102" s="207"/>
      <c r="AY102" s="207"/>
      <c r="AZ102" s="207"/>
      <c r="BA102" s="207"/>
      <c r="BB102" s="207"/>
      <c r="BC102" s="207"/>
      <c r="BD102" s="207"/>
      <c r="BE102" s="207"/>
      <c r="BF102" s="207"/>
      <c r="BG102" s="207"/>
      <c r="BH102" s="207"/>
      <c r="BI102" s="207"/>
      <c r="BJ102" s="207"/>
      <c r="BK102" s="258"/>
    </row>
    <row r="103" spans="1:64" s="205" customFormat="1" ht="13.55">
      <c r="A103" s="210"/>
      <c r="B103" s="210"/>
      <c r="C103" s="210"/>
      <c r="D103" s="210"/>
      <c r="E103" s="210"/>
      <c r="F103" s="210"/>
      <c r="G103" s="210"/>
      <c r="H103" s="210"/>
      <c r="I103" s="210"/>
      <c r="J103" s="210"/>
      <c r="K103" s="210"/>
      <c r="L103" s="210"/>
      <c r="M103" s="210"/>
      <c r="N103" s="210"/>
      <c r="O103" s="210" t="s">
        <v>351</v>
      </c>
      <c r="P103" s="210"/>
      <c r="Q103" s="210"/>
      <c r="R103" s="210"/>
      <c r="S103" s="210"/>
      <c r="T103" s="210"/>
      <c r="U103" s="210"/>
      <c r="V103" s="210"/>
      <c r="W103" s="210"/>
      <c r="X103" s="210"/>
      <c r="Y103" s="210"/>
      <c r="Z103" s="210"/>
      <c r="AA103" s="210"/>
      <c r="AB103" s="210"/>
      <c r="AC103" s="210"/>
      <c r="AD103" s="210"/>
      <c r="AE103" s="210"/>
      <c r="AF103" s="210"/>
      <c r="AG103" s="210"/>
      <c r="AH103" s="210"/>
      <c r="AI103" s="210"/>
      <c r="AJ103" s="210"/>
      <c r="AK103" s="210"/>
      <c r="AL103" s="210"/>
      <c r="AM103" s="210"/>
      <c r="AN103" s="210"/>
      <c r="AO103" s="210"/>
      <c r="AP103" s="210" t="s">
        <v>352</v>
      </c>
      <c r="AQ103" s="210"/>
      <c r="AR103" s="210"/>
      <c r="AS103" s="210"/>
      <c r="AT103" s="210"/>
      <c r="AU103" s="210"/>
      <c r="AV103" s="210"/>
      <c r="AW103" s="210"/>
      <c r="AX103" s="210"/>
      <c r="AY103" s="210"/>
      <c r="AZ103" s="210"/>
      <c r="BA103" s="210"/>
      <c r="BI103" s="210"/>
      <c r="BJ103" s="210"/>
      <c r="BK103" s="261"/>
    </row>
    <row r="104" spans="1:64">
      <c r="A104" s="207"/>
      <c r="B104" s="207"/>
      <c r="C104" s="207"/>
      <c r="D104" s="207"/>
      <c r="E104" s="207"/>
      <c r="F104" s="207"/>
      <c r="G104" s="207"/>
      <c r="H104" s="207"/>
      <c r="I104" s="207"/>
      <c r="J104" s="207"/>
      <c r="K104" s="207"/>
      <c r="L104" s="207"/>
      <c r="M104" s="207"/>
      <c r="N104" s="207"/>
      <c r="O104" s="207"/>
      <c r="P104" s="207"/>
      <c r="Q104" s="207"/>
      <c r="R104" s="207"/>
      <c r="S104" s="207"/>
      <c r="T104" s="207"/>
      <c r="U104" s="207"/>
      <c r="V104" s="207"/>
      <c r="W104" s="207"/>
      <c r="X104" s="207"/>
      <c r="Y104" s="207"/>
      <c r="Z104" s="207"/>
      <c r="AA104" s="207"/>
      <c r="AB104" s="207"/>
      <c r="AC104" s="207"/>
      <c r="AD104" s="207"/>
      <c r="AE104" s="207"/>
      <c r="AF104" s="207"/>
      <c r="AG104" s="207"/>
      <c r="AH104" s="207"/>
      <c r="AI104" s="207"/>
      <c r="AJ104" s="207"/>
      <c r="AK104" s="207"/>
      <c r="AL104" s="207"/>
      <c r="AM104" s="207"/>
      <c r="AN104" s="207"/>
      <c r="AO104" s="207"/>
      <c r="AP104" s="207"/>
      <c r="AQ104" s="207"/>
      <c r="AR104" s="207"/>
      <c r="AS104" s="207"/>
      <c r="AT104" s="207"/>
      <c r="AU104" s="207"/>
      <c r="AV104" s="207"/>
      <c r="AW104" s="207"/>
      <c r="AX104" s="207"/>
      <c r="AY104" s="207"/>
      <c r="AZ104" s="207"/>
      <c r="BA104" s="207"/>
      <c r="BI104" s="207"/>
      <c r="BJ104" s="207"/>
    </row>
    <row r="105" spans="1:64">
      <c r="A105" s="207"/>
      <c r="B105" s="207"/>
      <c r="C105" s="207"/>
      <c r="D105" s="207"/>
      <c r="E105" s="207"/>
      <c r="F105" s="207"/>
      <c r="G105" s="207"/>
      <c r="H105" s="207"/>
      <c r="I105" s="207"/>
      <c r="J105" s="207"/>
      <c r="K105" s="207"/>
      <c r="L105" s="207"/>
      <c r="M105" s="207"/>
      <c r="N105" s="207"/>
      <c r="O105" s="207"/>
      <c r="P105" s="207"/>
      <c r="Q105" s="207"/>
      <c r="R105" s="207"/>
      <c r="S105" s="207"/>
      <c r="T105" s="207"/>
      <c r="U105" s="207"/>
      <c r="V105" s="207"/>
      <c r="W105" s="207"/>
      <c r="X105" s="207"/>
      <c r="Y105" s="207"/>
      <c r="Z105" s="207"/>
      <c r="AA105" s="207"/>
      <c r="AB105" s="207"/>
      <c r="AC105" s="207"/>
      <c r="AD105" s="207"/>
      <c r="AE105" s="207"/>
      <c r="AF105" s="207"/>
      <c r="AG105" s="207"/>
      <c r="AH105" s="207"/>
      <c r="AI105" s="207"/>
      <c r="AJ105" s="207"/>
      <c r="AK105" s="207"/>
      <c r="AL105" s="207"/>
      <c r="AM105" s="207"/>
      <c r="AN105" s="207"/>
      <c r="AO105" s="207"/>
      <c r="AP105" s="207"/>
      <c r="AQ105" s="207"/>
      <c r="AR105" s="207"/>
      <c r="AS105" s="207"/>
      <c r="AT105" s="207"/>
      <c r="AU105" s="207"/>
      <c r="AV105" s="207"/>
      <c r="AW105" s="207"/>
      <c r="AX105" s="207"/>
      <c r="AY105" s="207"/>
      <c r="AZ105" s="207"/>
      <c r="BA105" s="207"/>
      <c r="BI105" s="207"/>
      <c r="BJ105" s="207"/>
    </row>
    <row r="106" spans="1:64">
      <c r="A106" s="207"/>
      <c r="B106" s="207"/>
      <c r="C106" s="207"/>
      <c r="D106" s="207"/>
      <c r="E106" s="207"/>
      <c r="F106" s="207"/>
      <c r="G106" s="207"/>
      <c r="H106" s="207"/>
      <c r="I106" s="207"/>
      <c r="J106" s="207"/>
      <c r="K106" s="207"/>
      <c r="L106" s="207"/>
      <c r="M106" s="207"/>
      <c r="N106" s="207"/>
      <c r="O106" s="207"/>
      <c r="P106" s="207"/>
      <c r="Q106" s="207"/>
      <c r="R106" s="207"/>
      <c r="S106" s="207"/>
      <c r="T106" s="207"/>
      <c r="U106" s="207"/>
      <c r="V106" s="207"/>
      <c r="W106" s="207"/>
      <c r="X106" s="207"/>
      <c r="Y106" s="207"/>
      <c r="Z106" s="207"/>
      <c r="AA106" s="207"/>
      <c r="AB106" s="207"/>
      <c r="AC106" s="207"/>
      <c r="AD106" s="207"/>
      <c r="AE106" s="207"/>
      <c r="AF106" s="207"/>
      <c r="AG106" s="207"/>
      <c r="AH106" s="207"/>
      <c r="AI106" s="207"/>
      <c r="AJ106" s="207"/>
      <c r="AK106" s="207"/>
      <c r="AL106" s="207"/>
      <c r="AM106" s="207"/>
      <c r="AN106" s="207"/>
      <c r="AO106" s="207"/>
      <c r="AP106" s="207"/>
      <c r="AQ106" s="207"/>
      <c r="AR106" s="207"/>
      <c r="AS106" s="207"/>
      <c r="AT106" s="207"/>
      <c r="AU106" s="207"/>
      <c r="AV106" s="207"/>
      <c r="AW106" s="207"/>
      <c r="AX106" s="207"/>
      <c r="AY106" s="207"/>
      <c r="AZ106" s="207"/>
      <c r="BA106" s="207"/>
      <c r="BI106" s="207"/>
      <c r="BJ106" s="207"/>
    </row>
    <row r="107" spans="1:64">
      <c r="A107" s="207"/>
      <c r="B107" s="207"/>
      <c r="C107" s="207"/>
      <c r="D107" s="207"/>
      <c r="E107" s="207"/>
      <c r="F107" s="207"/>
      <c r="G107" s="207"/>
      <c r="H107" s="207"/>
      <c r="I107" s="207"/>
      <c r="J107" s="207"/>
      <c r="K107" s="207"/>
      <c r="L107" s="207"/>
      <c r="M107" s="207"/>
      <c r="N107" s="207"/>
      <c r="O107" s="207"/>
      <c r="P107" s="207"/>
      <c r="Q107" s="207"/>
      <c r="R107" s="207"/>
      <c r="S107" s="207"/>
      <c r="T107" s="207"/>
      <c r="U107" s="207"/>
      <c r="V107" s="207"/>
      <c r="W107" s="207"/>
      <c r="X107" s="207"/>
      <c r="Y107" s="207"/>
      <c r="Z107" s="207"/>
      <c r="AA107" s="207"/>
      <c r="AB107" s="207"/>
      <c r="AC107" s="207"/>
      <c r="AD107" s="207"/>
      <c r="AE107" s="207"/>
      <c r="AF107" s="207"/>
      <c r="AG107" s="207"/>
      <c r="AH107" s="207"/>
      <c r="AI107" s="207"/>
      <c r="AJ107" s="207"/>
      <c r="AK107" s="207"/>
      <c r="AL107" s="207"/>
      <c r="AM107" s="207"/>
      <c r="AN107" s="207"/>
      <c r="AO107" s="207"/>
      <c r="AP107" s="207"/>
      <c r="AQ107" s="207"/>
      <c r="AR107" s="207"/>
      <c r="AS107" s="207"/>
      <c r="AT107" s="207"/>
      <c r="AU107" s="207"/>
      <c r="AV107" s="207"/>
      <c r="AW107" s="207"/>
      <c r="AX107" s="207"/>
      <c r="AY107" s="207"/>
      <c r="AZ107" s="207"/>
      <c r="BA107" s="207"/>
      <c r="BI107" s="207"/>
      <c r="BJ107" s="207"/>
    </row>
    <row r="108" spans="1:64">
      <c r="A108" s="207"/>
      <c r="B108" s="207"/>
      <c r="C108" s="207"/>
      <c r="D108" s="207"/>
      <c r="E108" s="207"/>
      <c r="F108" s="207"/>
      <c r="G108" s="207"/>
      <c r="H108" s="207"/>
      <c r="I108" s="207"/>
      <c r="J108" s="207"/>
      <c r="K108" s="207"/>
      <c r="L108" s="207"/>
      <c r="M108" s="207"/>
      <c r="N108" s="207"/>
      <c r="O108" s="207"/>
      <c r="P108" s="207"/>
      <c r="Q108" s="207"/>
      <c r="R108" s="207"/>
      <c r="S108" s="207"/>
      <c r="T108" s="207"/>
      <c r="U108" s="207"/>
      <c r="V108" s="207"/>
      <c r="W108" s="207"/>
      <c r="X108" s="207"/>
      <c r="Y108" s="207"/>
      <c r="Z108" s="207"/>
      <c r="AA108" s="207"/>
      <c r="AB108" s="207"/>
      <c r="AC108" s="207"/>
      <c r="AD108" s="207"/>
      <c r="AE108" s="207"/>
      <c r="AF108" s="207"/>
      <c r="AG108" s="207"/>
      <c r="AH108" s="207"/>
      <c r="AI108" s="207"/>
      <c r="AJ108" s="207"/>
      <c r="AK108" s="207"/>
      <c r="AL108" s="207"/>
      <c r="AM108" s="207"/>
      <c r="AN108" s="207"/>
      <c r="AO108" s="207"/>
      <c r="AP108" s="207"/>
      <c r="AQ108" s="207"/>
      <c r="AR108" s="207"/>
      <c r="AS108" s="207"/>
      <c r="AT108" s="207"/>
      <c r="AU108" s="207"/>
      <c r="AV108" s="207"/>
      <c r="AW108" s="207"/>
      <c r="AX108" s="207"/>
      <c r="AY108" s="207"/>
      <c r="AZ108" s="207"/>
      <c r="BA108" s="207"/>
      <c r="BI108" s="207"/>
      <c r="BJ108" s="207"/>
    </row>
    <row r="109" spans="1:64" s="205" customFormat="1">
      <c r="A109" s="255"/>
      <c r="B109" s="255"/>
      <c r="C109" s="255"/>
      <c r="D109" s="255"/>
      <c r="E109" s="255"/>
      <c r="F109" s="255"/>
      <c r="G109" s="255"/>
      <c r="H109" s="255"/>
      <c r="I109" s="255"/>
      <c r="J109" s="255"/>
      <c r="K109" s="255"/>
      <c r="L109" s="210"/>
      <c r="M109" s="210" t="s">
        <v>353</v>
      </c>
      <c r="N109" s="210"/>
      <c r="O109" s="210"/>
      <c r="P109" s="210"/>
      <c r="Q109" s="210"/>
      <c r="R109" s="210"/>
      <c r="S109" s="210"/>
      <c r="T109" s="210"/>
      <c r="U109" s="210"/>
      <c r="V109" s="210"/>
      <c r="W109" s="210"/>
      <c r="X109" s="210"/>
      <c r="Y109" s="210"/>
      <c r="Z109" s="210"/>
      <c r="AA109" s="210"/>
      <c r="AB109" s="210"/>
      <c r="AC109" s="210"/>
      <c r="AD109" s="210"/>
      <c r="AE109" s="210"/>
      <c r="AF109" s="210"/>
      <c r="AG109" s="210"/>
      <c r="AH109" s="210"/>
      <c r="AI109" s="210"/>
      <c r="AJ109" s="210"/>
      <c r="AK109" s="210"/>
      <c r="AL109" s="210"/>
      <c r="AM109" s="210"/>
      <c r="AN109" s="210" t="s">
        <v>354</v>
      </c>
      <c r="AQ109" s="210"/>
      <c r="AR109" s="210"/>
      <c r="AS109" s="210"/>
      <c r="AT109" s="210"/>
      <c r="AU109" s="210"/>
      <c r="AV109" s="255"/>
      <c r="AW109" s="255"/>
      <c r="AX109" s="255"/>
      <c r="AY109" s="255"/>
      <c r="AZ109" s="255"/>
      <c r="BA109" s="255"/>
      <c r="BI109" s="255"/>
      <c r="BJ109" s="255"/>
      <c r="BK109" s="261"/>
    </row>
    <row r="110" spans="1:64" s="201" customFormat="1">
      <c r="A110" s="250"/>
      <c r="B110" s="250"/>
      <c r="C110" s="250"/>
      <c r="D110" s="250"/>
      <c r="E110" s="250"/>
      <c r="F110" s="250"/>
      <c r="G110" s="250"/>
      <c r="H110" s="250"/>
      <c r="I110" s="250"/>
      <c r="J110" s="250"/>
      <c r="K110" s="250"/>
      <c r="M110" s="220"/>
      <c r="N110" s="220" t="s">
        <v>47</v>
      </c>
      <c r="P110" s="220"/>
      <c r="Q110" s="220"/>
      <c r="R110" s="220"/>
      <c r="S110" s="220"/>
      <c r="T110" s="220"/>
      <c r="U110" s="220"/>
      <c r="V110" s="220"/>
      <c r="W110" s="220"/>
      <c r="X110" s="220"/>
      <c r="Y110" s="220"/>
      <c r="Z110" s="220"/>
      <c r="AA110" s="220"/>
      <c r="AB110" s="220"/>
      <c r="AC110" s="220"/>
      <c r="AD110" s="220"/>
      <c r="AE110" s="220"/>
      <c r="AF110" s="220"/>
      <c r="AG110" s="220"/>
      <c r="AH110" s="220"/>
      <c r="AI110" s="220"/>
      <c r="AJ110" s="220"/>
      <c r="AK110" s="220"/>
      <c r="AL110" s="220" t="s">
        <v>355</v>
      </c>
      <c r="AN110" s="220"/>
      <c r="AQ110" s="220"/>
      <c r="AR110" s="220"/>
      <c r="AS110" s="220"/>
      <c r="AT110" s="220"/>
      <c r="AU110" s="220"/>
      <c r="AV110" s="250"/>
      <c r="AW110" s="250"/>
      <c r="AX110" s="250"/>
      <c r="AY110" s="250"/>
      <c r="AZ110" s="250"/>
      <c r="BA110" s="250"/>
      <c r="BI110" s="250"/>
      <c r="BJ110" s="250"/>
      <c r="BK110" s="250"/>
    </row>
    <row r="111" spans="1:64">
      <c r="A111" s="207"/>
      <c r="B111" s="207"/>
      <c r="C111" s="207"/>
      <c r="D111" s="207"/>
      <c r="E111" s="207"/>
      <c r="F111" s="207"/>
      <c r="G111" s="207"/>
      <c r="H111" s="207"/>
      <c r="I111" s="207"/>
      <c r="J111" s="207"/>
      <c r="K111" s="207"/>
      <c r="L111" s="207"/>
      <c r="M111" s="207"/>
      <c r="N111" s="207"/>
      <c r="O111" s="207"/>
      <c r="P111" s="207"/>
      <c r="Q111" s="207"/>
      <c r="R111" s="207"/>
      <c r="S111" s="207"/>
      <c r="T111" s="207"/>
      <c r="U111" s="207"/>
      <c r="V111" s="207"/>
      <c r="W111" s="207"/>
      <c r="X111" s="207"/>
      <c r="Y111" s="207"/>
      <c r="Z111" s="207"/>
      <c r="AA111" s="207"/>
      <c r="AB111" s="207"/>
      <c r="AC111" s="207"/>
      <c r="AD111" s="207"/>
      <c r="AE111" s="207"/>
      <c r="AF111" s="207"/>
      <c r="AG111" s="207"/>
      <c r="AH111" s="207"/>
      <c r="AI111" s="207"/>
      <c r="AJ111" s="207"/>
      <c r="AK111" s="207"/>
      <c r="AL111" s="207"/>
      <c r="AM111" s="207"/>
      <c r="AN111" s="207"/>
      <c r="AO111" s="207"/>
      <c r="AP111" s="207"/>
      <c r="AQ111" s="207"/>
      <c r="AR111" s="207"/>
      <c r="AS111" s="207"/>
      <c r="AT111" s="207"/>
      <c r="AU111" s="207"/>
      <c r="AV111" s="207"/>
      <c r="AW111" s="207"/>
      <c r="AX111" s="207"/>
      <c r="AY111" s="207"/>
      <c r="AZ111" s="207"/>
      <c r="BA111" s="207"/>
      <c r="BB111" s="207"/>
      <c r="BC111" s="207"/>
      <c r="BD111" s="207"/>
      <c r="BE111" s="207"/>
      <c r="BF111" s="207"/>
      <c r="BG111" s="207"/>
      <c r="BH111" s="207"/>
      <c r="BI111" s="207"/>
      <c r="BJ111" s="207"/>
    </row>
    <row r="112" spans="1:64">
      <c r="A112" s="207"/>
      <c r="B112" s="207"/>
      <c r="C112" s="207"/>
      <c r="D112" s="207"/>
      <c r="E112" s="207"/>
      <c r="F112" s="207"/>
      <c r="G112" s="207"/>
      <c r="H112" s="207"/>
      <c r="I112" s="207"/>
      <c r="J112" s="207"/>
      <c r="K112" s="207"/>
      <c r="L112" s="207"/>
      <c r="M112" s="207"/>
      <c r="N112" s="207"/>
      <c r="O112" s="207"/>
      <c r="P112" s="207"/>
      <c r="Q112" s="207"/>
      <c r="R112" s="207"/>
      <c r="S112" s="207"/>
      <c r="T112" s="207"/>
      <c r="U112" s="207"/>
      <c r="V112" s="207"/>
      <c r="W112" s="207"/>
      <c r="X112" s="207"/>
      <c r="Y112" s="207"/>
      <c r="Z112" s="207"/>
      <c r="AA112" s="207"/>
      <c r="AB112" s="207"/>
      <c r="AC112" s="207"/>
      <c r="AD112" s="207"/>
      <c r="AE112" s="207"/>
      <c r="AF112" s="207"/>
      <c r="AG112" s="207"/>
      <c r="AH112" s="207"/>
      <c r="AI112" s="207"/>
      <c r="AJ112" s="207"/>
      <c r="AK112" s="207"/>
      <c r="AL112" s="207"/>
      <c r="AM112" s="207"/>
      <c r="AN112" s="207"/>
      <c r="AO112" s="207"/>
      <c r="AP112" s="207"/>
      <c r="AQ112" s="207"/>
      <c r="AR112" s="207"/>
      <c r="AS112" s="207"/>
      <c r="AT112" s="207"/>
      <c r="AU112" s="207"/>
      <c r="AV112" s="207"/>
      <c r="AW112" s="207"/>
      <c r="AX112" s="207"/>
      <c r="AY112" s="207"/>
      <c r="AZ112" s="207"/>
      <c r="BA112" s="207"/>
      <c r="BB112" s="207"/>
      <c r="BC112" s="207"/>
      <c r="BD112" s="207"/>
      <c r="BE112" s="207"/>
      <c r="BF112" s="207"/>
      <c r="BG112" s="207"/>
      <c r="BH112" s="207"/>
      <c r="BI112" s="207"/>
      <c r="BJ112" s="207"/>
    </row>
    <row r="113" spans="1:62">
      <c r="A113" s="207"/>
      <c r="B113" s="207"/>
      <c r="C113" s="207"/>
      <c r="D113" s="207"/>
      <c r="E113" s="207"/>
      <c r="F113" s="207"/>
      <c r="G113" s="207"/>
      <c r="H113" s="207"/>
      <c r="I113" s="207"/>
      <c r="J113" s="207"/>
      <c r="K113" s="207"/>
      <c r="L113" s="207"/>
      <c r="M113" s="207"/>
      <c r="N113" s="207"/>
      <c r="O113" s="207"/>
      <c r="P113" s="207"/>
      <c r="Q113" s="207"/>
      <c r="R113" s="207"/>
      <c r="S113" s="207"/>
      <c r="T113" s="207"/>
      <c r="U113" s="207"/>
      <c r="V113" s="207"/>
      <c r="W113" s="207"/>
      <c r="X113" s="207"/>
      <c r="Y113" s="207"/>
      <c r="Z113" s="207"/>
      <c r="AA113" s="207"/>
      <c r="AB113" s="207"/>
      <c r="AC113" s="207"/>
      <c r="AD113" s="207"/>
      <c r="AE113" s="207"/>
      <c r="AF113" s="207"/>
      <c r="AG113" s="207"/>
      <c r="AH113" s="207"/>
      <c r="AI113" s="207"/>
      <c r="AJ113" s="207"/>
      <c r="AK113" s="207"/>
      <c r="AL113" s="207"/>
      <c r="AM113" s="207"/>
      <c r="AN113" s="207"/>
      <c r="AO113" s="207"/>
      <c r="AP113" s="207"/>
      <c r="AQ113" s="207"/>
      <c r="AR113" s="207"/>
      <c r="AS113" s="207"/>
      <c r="AT113" s="207"/>
      <c r="AU113" s="207"/>
      <c r="AV113" s="207"/>
      <c r="AW113" s="207"/>
      <c r="AX113" s="207"/>
      <c r="AY113" s="207"/>
      <c r="AZ113" s="207"/>
      <c r="BA113" s="207"/>
      <c r="BB113" s="207"/>
      <c r="BC113" s="207"/>
      <c r="BD113" s="207"/>
      <c r="BE113" s="207"/>
      <c r="BF113" s="207"/>
      <c r="BG113" s="207"/>
      <c r="BH113" s="207"/>
      <c r="BI113" s="207"/>
      <c r="BJ113" s="207"/>
    </row>
    <row r="114" spans="1:62">
      <c r="A114" s="390" t="s">
        <v>294</v>
      </c>
      <c r="B114" s="390"/>
      <c r="C114" s="390"/>
      <c r="D114" s="390"/>
      <c r="E114" s="390"/>
      <c r="F114" s="390"/>
      <c r="G114" s="390"/>
      <c r="H114" s="390"/>
      <c r="I114" s="390"/>
      <c r="J114" s="390"/>
      <c r="K114" s="390"/>
      <c r="L114" s="390"/>
      <c r="M114" s="390"/>
      <c r="N114" s="390"/>
      <c r="O114" s="390"/>
      <c r="P114" s="390"/>
      <c r="Q114" s="390"/>
      <c r="R114" s="390"/>
      <c r="S114" s="390"/>
      <c r="T114" s="390"/>
      <c r="U114" s="390"/>
      <c r="V114" s="390"/>
      <c r="W114" s="390"/>
      <c r="X114" s="390"/>
      <c r="Y114" s="390"/>
      <c r="Z114" s="390"/>
      <c r="AA114" s="390"/>
      <c r="AB114" s="390"/>
      <c r="AC114" s="390"/>
      <c r="AD114" s="390"/>
      <c r="AE114" s="390"/>
      <c r="AF114" s="390"/>
      <c r="AG114" s="390"/>
      <c r="AH114" s="390"/>
      <c r="AI114" s="390"/>
      <c r="AJ114" s="390"/>
      <c r="AK114" s="390"/>
      <c r="AL114" s="390"/>
      <c r="AM114" s="390"/>
      <c r="AN114" s="390"/>
      <c r="AO114" s="390"/>
      <c r="AP114" s="390"/>
      <c r="AQ114" s="390"/>
      <c r="AR114" s="390"/>
      <c r="AS114" s="390"/>
      <c r="AT114" s="390"/>
      <c r="AU114" s="390"/>
      <c r="AV114" s="390"/>
      <c r="AW114" s="390"/>
      <c r="AX114" s="390"/>
      <c r="AY114" s="390"/>
      <c r="AZ114" s="390"/>
      <c r="BA114" s="390"/>
      <c r="BB114" s="390"/>
      <c r="BC114" s="390"/>
      <c r="BD114" s="390"/>
      <c r="BE114" s="390"/>
      <c r="BF114" s="390"/>
      <c r="BG114" s="390"/>
      <c r="BH114" s="390"/>
      <c r="BI114" s="390"/>
      <c r="BJ114" s="390"/>
    </row>
    <row r="115" spans="1:62">
      <c r="BI115" s="391">
        <f>BI59+1</f>
        <v>6</v>
      </c>
      <c r="BJ115" s="391"/>
    </row>
  </sheetData>
  <mergeCells count="272">
    <mergeCell ref="A114:BJ114"/>
    <mergeCell ref="BI115:BJ115"/>
    <mergeCell ref="P97:R97"/>
    <mergeCell ref="S97:V97"/>
    <mergeCell ref="W97:AF97"/>
    <mergeCell ref="AG97:AP97"/>
    <mergeCell ref="AQ97:AZ97"/>
    <mergeCell ref="BA97:BJ97"/>
    <mergeCell ref="P94:R94"/>
    <mergeCell ref="S94:V94"/>
    <mergeCell ref="W94:AF94"/>
    <mergeCell ref="AG94:AP94"/>
    <mergeCell ref="AQ94:AZ94"/>
    <mergeCell ref="BA94:BJ94"/>
    <mergeCell ref="P93:R93"/>
    <mergeCell ref="S93:V93"/>
    <mergeCell ref="W93:AF93"/>
    <mergeCell ref="AG93:AP93"/>
    <mergeCell ref="AQ93:AZ93"/>
    <mergeCell ref="BA93:BJ93"/>
    <mergeCell ref="P92:R92"/>
    <mergeCell ref="S92:V92"/>
    <mergeCell ref="W92:AF92"/>
    <mergeCell ref="AG92:AP92"/>
    <mergeCell ref="AQ92:AZ92"/>
    <mergeCell ref="BA92:BJ92"/>
    <mergeCell ref="P90:R90"/>
    <mergeCell ref="S90:V90"/>
    <mergeCell ref="W90:AF90"/>
    <mergeCell ref="AG90:AP90"/>
    <mergeCell ref="AQ90:AZ90"/>
    <mergeCell ref="BA90:BJ90"/>
    <mergeCell ref="P89:R89"/>
    <mergeCell ref="S89:V89"/>
    <mergeCell ref="W89:AF89"/>
    <mergeCell ref="AG89:AP89"/>
    <mergeCell ref="AQ89:AZ89"/>
    <mergeCell ref="BA89:BJ89"/>
    <mergeCell ref="BA85:BJ85"/>
    <mergeCell ref="P87:R87"/>
    <mergeCell ref="W87:AF87"/>
    <mergeCell ref="AG87:AP87"/>
    <mergeCell ref="AQ87:AZ87"/>
    <mergeCell ref="BA87:BJ87"/>
    <mergeCell ref="P83:R83"/>
    <mergeCell ref="W83:AF83"/>
    <mergeCell ref="AG83:AP83"/>
    <mergeCell ref="AQ83:AZ83"/>
    <mergeCell ref="BA83:BJ83"/>
    <mergeCell ref="P85:R85"/>
    <mergeCell ref="S85:V85"/>
    <mergeCell ref="W85:AF85"/>
    <mergeCell ref="AG85:AP85"/>
    <mergeCell ref="AQ85:AZ85"/>
    <mergeCell ref="P81:R81"/>
    <mergeCell ref="W81:AF81"/>
    <mergeCell ref="AG81:AP81"/>
    <mergeCell ref="AQ81:AZ81"/>
    <mergeCell ref="BA81:BJ81"/>
    <mergeCell ref="P82:R82"/>
    <mergeCell ref="W82:AF82"/>
    <mergeCell ref="AG82:AP82"/>
    <mergeCell ref="AQ82:AZ82"/>
    <mergeCell ref="BA82:BJ82"/>
    <mergeCell ref="P80:R80"/>
    <mergeCell ref="S80:V80"/>
    <mergeCell ref="W80:AF80"/>
    <mergeCell ref="AG80:AP80"/>
    <mergeCell ref="AQ80:AZ80"/>
    <mergeCell ref="BA80:BJ80"/>
    <mergeCell ref="P79:R79"/>
    <mergeCell ref="S79:V79"/>
    <mergeCell ref="W79:AF79"/>
    <mergeCell ref="AG79:AP79"/>
    <mergeCell ref="AQ79:AZ79"/>
    <mergeCell ref="BA79:BJ79"/>
    <mergeCell ref="P78:R78"/>
    <mergeCell ref="S78:V78"/>
    <mergeCell ref="W78:AF78"/>
    <mergeCell ref="AG78:AP78"/>
    <mergeCell ref="AQ78:AZ78"/>
    <mergeCell ref="BA78:BJ78"/>
    <mergeCell ref="P77:R77"/>
    <mergeCell ref="S77:V77"/>
    <mergeCell ref="W77:AF77"/>
    <mergeCell ref="AG77:AP77"/>
    <mergeCell ref="AQ77:AZ77"/>
    <mergeCell ref="BA77:BJ77"/>
    <mergeCell ref="P76:R76"/>
    <mergeCell ref="S76:V76"/>
    <mergeCell ref="W76:AF76"/>
    <mergeCell ref="AG76:AP76"/>
    <mergeCell ref="AQ76:AZ76"/>
    <mergeCell ref="BA76:BJ76"/>
    <mergeCell ref="P73:R73"/>
    <mergeCell ref="S73:V73"/>
    <mergeCell ref="W73:AF73"/>
    <mergeCell ref="AG73:AP73"/>
    <mergeCell ref="AQ73:AZ73"/>
    <mergeCell ref="BA73:BJ73"/>
    <mergeCell ref="P71:R71"/>
    <mergeCell ref="S71:V71"/>
    <mergeCell ref="W71:AF71"/>
    <mergeCell ref="AG71:AP71"/>
    <mergeCell ref="AQ71:AZ71"/>
    <mergeCell ref="BA71:BJ71"/>
    <mergeCell ref="W69:AF69"/>
    <mergeCell ref="AG69:AP69"/>
    <mergeCell ref="AQ69:AZ69"/>
    <mergeCell ref="BA69:BJ69"/>
    <mergeCell ref="A70:O70"/>
    <mergeCell ref="P70:R70"/>
    <mergeCell ref="S70:V70"/>
    <mergeCell ref="W70:AF70"/>
    <mergeCell ref="AG70:AP70"/>
    <mergeCell ref="AQ70:AZ70"/>
    <mergeCell ref="A58:BJ58"/>
    <mergeCell ref="BI59:BJ59"/>
    <mergeCell ref="A62:BJ62"/>
    <mergeCell ref="A63:BJ63"/>
    <mergeCell ref="A64:BJ64"/>
    <mergeCell ref="A68:O69"/>
    <mergeCell ref="P68:R69"/>
    <mergeCell ref="S68:V69"/>
    <mergeCell ref="W68:AP68"/>
    <mergeCell ref="AQ68:BJ68"/>
    <mergeCell ref="BA70:BJ70"/>
    <mergeCell ref="P46:R46"/>
    <mergeCell ref="S46:V46"/>
    <mergeCell ref="W46:AF46"/>
    <mergeCell ref="AG46:AP46"/>
    <mergeCell ref="AQ46:AZ46"/>
    <mergeCell ref="BA46:BJ46"/>
    <mergeCell ref="P44:R44"/>
    <mergeCell ref="S44:V44"/>
    <mergeCell ref="W44:AF44"/>
    <mergeCell ref="AG44:AP44"/>
    <mergeCell ref="AQ44:AZ44"/>
    <mergeCell ref="BA44:BJ44"/>
    <mergeCell ref="P43:R43"/>
    <mergeCell ref="S43:V43"/>
    <mergeCell ref="W43:AF43"/>
    <mergeCell ref="AG43:AP43"/>
    <mergeCell ref="AQ43:AZ43"/>
    <mergeCell ref="BA43:BJ43"/>
    <mergeCell ref="P40:R40"/>
    <mergeCell ref="S40:V40"/>
    <mergeCell ref="W40:AF40"/>
    <mergeCell ref="AG40:AP40"/>
    <mergeCell ref="AQ40:AZ40"/>
    <mergeCell ref="BA40:BJ40"/>
    <mergeCell ref="P37:R37"/>
    <mergeCell ref="S37:V37"/>
    <mergeCell ref="W37:AF37"/>
    <mergeCell ref="AG37:AP37"/>
    <mergeCell ref="AQ37:AZ37"/>
    <mergeCell ref="BA37:BJ37"/>
    <mergeCell ref="P36:R36"/>
    <mergeCell ref="S36:V36"/>
    <mergeCell ref="W36:AF36"/>
    <mergeCell ref="AG36:AP36"/>
    <mergeCell ref="AQ36:AZ36"/>
    <mergeCell ref="BA36:BJ36"/>
    <mergeCell ref="P35:R35"/>
    <mergeCell ref="S35:V35"/>
    <mergeCell ref="W35:AF35"/>
    <mergeCell ref="AG35:AP35"/>
    <mergeCell ref="AQ35:AZ35"/>
    <mergeCell ref="BA35:BJ35"/>
    <mergeCell ref="BA32:BJ32"/>
    <mergeCell ref="P33:R33"/>
    <mergeCell ref="S33:V33"/>
    <mergeCell ref="W33:AF33"/>
    <mergeCell ref="AG33:AP33"/>
    <mergeCell ref="AQ33:AZ33"/>
    <mergeCell ref="BA33:BJ33"/>
    <mergeCell ref="P30:R30"/>
    <mergeCell ref="W30:AF30"/>
    <mergeCell ref="AG30:AP30"/>
    <mergeCell ref="AQ30:AZ30"/>
    <mergeCell ref="BA30:BJ30"/>
    <mergeCell ref="P32:R32"/>
    <mergeCell ref="S32:V32"/>
    <mergeCell ref="W32:AF32"/>
    <mergeCell ref="AG32:AP32"/>
    <mergeCell ref="AQ32:AZ32"/>
    <mergeCell ref="P28:R28"/>
    <mergeCell ref="S28:V28"/>
    <mergeCell ref="W28:AF28"/>
    <mergeCell ref="AG28:AP28"/>
    <mergeCell ref="AQ28:AZ28"/>
    <mergeCell ref="BA28:BJ28"/>
    <mergeCell ref="P25:R25"/>
    <mergeCell ref="W25:AF25"/>
    <mergeCell ref="AG25:AP25"/>
    <mergeCell ref="AQ25:AZ25"/>
    <mergeCell ref="BA25:BJ25"/>
    <mergeCell ref="P26:R26"/>
    <mergeCell ref="W26:AF26"/>
    <mergeCell ref="AG26:AP26"/>
    <mergeCell ref="AQ26:AZ26"/>
    <mergeCell ref="BA26:BJ26"/>
    <mergeCell ref="P22:R22"/>
    <mergeCell ref="W22:AF22"/>
    <mergeCell ref="AG22:AP22"/>
    <mergeCell ref="AQ22:AZ22"/>
    <mergeCell ref="BA22:BJ22"/>
    <mergeCell ref="P23:R23"/>
    <mergeCell ref="W23:AF23"/>
    <mergeCell ref="AG23:AP23"/>
    <mergeCell ref="AQ23:AZ23"/>
    <mergeCell ref="BA23:BJ23"/>
    <mergeCell ref="P21:R21"/>
    <mergeCell ref="S21:V21"/>
    <mergeCell ref="W21:AF21"/>
    <mergeCell ref="AG21:AP21"/>
    <mergeCell ref="AQ21:AZ21"/>
    <mergeCell ref="BA21:BJ21"/>
    <mergeCell ref="P20:R20"/>
    <mergeCell ref="S20:V20"/>
    <mergeCell ref="W20:AF20"/>
    <mergeCell ref="AG20:AP20"/>
    <mergeCell ref="AQ20:AZ20"/>
    <mergeCell ref="BA20:BJ20"/>
    <mergeCell ref="P19:R19"/>
    <mergeCell ref="S19:V19"/>
    <mergeCell ref="W19:AF19"/>
    <mergeCell ref="AG19:AP19"/>
    <mergeCell ref="AQ19:AZ19"/>
    <mergeCell ref="BA19:BJ19"/>
    <mergeCell ref="P18:R18"/>
    <mergeCell ref="S18:V18"/>
    <mergeCell ref="W18:AF18"/>
    <mergeCell ref="AG18:AP18"/>
    <mergeCell ref="AQ18:AZ18"/>
    <mergeCell ref="BA18:BJ18"/>
    <mergeCell ref="P17:R17"/>
    <mergeCell ref="S17:V17"/>
    <mergeCell ref="W17:AF17"/>
    <mergeCell ref="AG17:AP17"/>
    <mergeCell ref="AQ17:AZ17"/>
    <mergeCell ref="BA17:BJ17"/>
    <mergeCell ref="P14:R14"/>
    <mergeCell ref="S14:V14"/>
    <mergeCell ref="W14:AF14"/>
    <mergeCell ref="AG14:AP14"/>
    <mergeCell ref="AQ14:AZ14"/>
    <mergeCell ref="BA14:BJ14"/>
    <mergeCell ref="P12:R12"/>
    <mergeCell ref="S12:V12"/>
    <mergeCell ref="W12:AF12"/>
    <mergeCell ref="AG12:AP12"/>
    <mergeCell ref="AQ12:AZ12"/>
    <mergeCell ref="BA12:BJ12"/>
    <mergeCell ref="BA10:BJ10"/>
    <mergeCell ref="A11:O11"/>
    <mergeCell ref="P11:R11"/>
    <mergeCell ref="S11:V11"/>
    <mergeCell ref="W11:AF11"/>
    <mergeCell ref="AG11:AP11"/>
    <mergeCell ref="AQ11:AZ11"/>
    <mergeCell ref="BA11:BJ11"/>
    <mergeCell ref="A2:BJ2"/>
    <mergeCell ref="A3:BJ3"/>
    <mergeCell ref="A9:O10"/>
    <mergeCell ref="P9:R10"/>
    <mergeCell ref="S9:V10"/>
    <mergeCell ref="W9:AP9"/>
    <mergeCell ref="AQ9:BJ9"/>
    <mergeCell ref="W10:AF10"/>
    <mergeCell ref="AG10:AP10"/>
    <mergeCell ref="AQ10:AZ10"/>
  </mergeCells>
  <pageMargins left="0.98425196850393704" right="0" top="0.59055118110236227" bottom="0.31496062992125984" header="0.31496062992125984" footer="0.31496062992125984"/>
  <pageSetup scale="83" orientation="portrait" r:id="rId1"/>
  <rowBreaks count="1" manualBreakCount="1">
    <brk id="59" max="6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45"/>
  <sheetViews>
    <sheetView workbookViewId="0">
      <selection activeCell="E5" sqref="E5"/>
    </sheetView>
  </sheetViews>
  <sheetFormatPr defaultColWidth="9.125" defaultRowHeight="13.55"/>
  <cols>
    <col min="1" max="1" width="64.75" style="21" customWidth="1"/>
    <col min="2" max="3" width="9.125" style="21"/>
    <col min="4" max="4" width="17.875" style="21" customWidth="1"/>
    <col min="5" max="5" width="17.75" style="21" customWidth="1"/>
    <col min="6" max="16384" width="9.125" style="21"/>
  </cols>
  <sheetData>
    <row r="1" spans="1:7">
      <c r="A1" s="393" t="s">
        <v>114</v>
      </c>
      <c r="B1" s="393"/>
      <c r="C1" s="393"/>
      <c r="D1" s="393"/>
      <c r="E1" s="393"/>
    </row>
    <row r="2" spans="1:7" ht="14.3">
      <c r="A2" s="394" t="s">
        <v>123</v>
      </c>
      <c r="B2" s="394"/>
      <c r="C2" s="394"/>
      <c r="D2" s="394"/>
      <c r="E2" s="394"/>
    </row>
    <row r="3" spans="1:7" ht="14.3">
      <c r="A3" s="22"/>
      <c r="B3" s="22"/>
      <c r="C3" s="22"/>
      <c r="D3" s="22"/>
      <c r="E3" s="23" t="s">
        <v>255</v>
      </c>
    </row>
    <row r="4" spans="1:7" ht="27.1">
      <c r="A4" s="26" t="s">
        <v>0</v>
      </c>
      <c r="B4" s="26" t="s">
        <v>10</v>
      </c>
      <c r="C4" s="26" t="s">
        <v>139</v>
      </c>
      <c r="D4" s="27" t="s">
        <v>129</v>
      </c>
      <c r="E4" s="27" t="s">
        <v>130</v>
      </c>
    </row>
    <row r="5" spans="1:7" ht="14.3">
      <c r="A5" s="37" t="s">
        <v>62</v>
      </c>
      <c r="B5" s="80" t="s">
        <v>133</v>
      </c>
      <c r="C5" s="26"/>
      <c r="D5" s="267">
        <f>SUMIFS('T8-9'!$BM:$BM,'T8-9'!$BL:$BL,'LCTT-GT'!B5)</f>
        <v>632462594.60500002</v>
      </c>
      <c r="E5" s="267">
        <f>SUMIFS('T8-9'!$BN:$BN,'T8-9'!$BL:$BL,'LCTT-GT'!B5)</f>
        <v>637330837.49500012</v>
      </c>
      <c r="F5" s="268">
        <f>D5-KQKD!D19</f>
        <v>0</v>
      </c>
      <c r="G5" s="268">
        <f>E5-KQKD!E19</f>
        <v>0</v>
      </c>
    </row>
    <row r="6" spans="1:7" ht="14.3">
      <c r="A6" s="37" t="s">
        <v>63</v>
      </c>
      <c r="B6" s="31"/>
      <c r="C6" s="31"/>
      <c r="D6" s="69"/>
      <c r="E6" s="70"/>
    </row>
    <row r="7" spans="1:7" ht="14.3">
      <c r="A7" s="38" t="s">
        <v>64</v>
      </c>
      <c r="B7" s="81" t="s">
        <v>134</v>
      </c>
      <c r="C7" s="31"/>
      <c r="D7" s="267">
        <f>SUMIFS('T8-9'!$BM:$BM,'T8-9'!$BL:$BL,'LCTT-GT'!B7)</f>
        <v>132796802</v>
      </c>
      <c r="E7" s="267">
        <f>SUMIFS('T8-9'!$BN:$BN,'T8-9'!$BL:$BL,'LCTT-GT'!B7)</f>
        <v>115388442</v>
      </c>
    </row>
    <row r="8" spans="1:7" ht="14.3">
      <c r="A8" s="38" t="s">
        <v>65</v>
      </c>
      <c r="B8" s="81" t="s">
        <v>135</v>
      </c>
      <c r="C8" s="31"/>
      <c r="D8" s="267">
        <f>SUMIFS('T8-9'!$BM:$BM,'T8-9'!$BL:$BL,'LCTT-GT'!B8)</f>
        <v>31115012.043000001</v>
      </c>
      <c r="E8" s="267">
        <f>SUMIFS('T8-9'!$BN:$BN,'T8-9'!$BL:$BL,'LCTT-GT'!B8)</f>
        <v>5520726</v>
      </c>
    </row>
    <row r="9" spans="1:7" ht="28.55">
      <c r="A9" s="38" t="s">
        <v>253</v>
      </c>
      <c r="B9" s="81" t="s">
        <v>136</v>
      </c>
      <c r="C9" s="31"/>
      <c r="D9" s="267">
        <f>SUMIFS('T8-9'!$BM:$BM,'T8-9'!$BL:$BL,'LCTT-GT'!B9)</f>
        <v>36087219.443000004</v>
      </c>
      <c r="E9" s="267">
        <f>SUMIFS('T8-9'!$BN:$BN,'T8-9'!$BL:$BL,'LCTT-GT'!B9)</f>
        <v>427933</v>
      </c>
    </row>
    <row r="10" spans="1:7" ht="14.3">
      <c r="A10" s="38" t="s">
        <v>66</v>
      </c>
      <c r="B10" s="81" t="s">
        <v>137</v>
      </c>
      <c r="C10" s="31"/>
      <c r="D10" s="267">
        <f>SUMIFS('T8-9'!$BM:$BM,'T8-9'!$BL:$BL,'LCTT-GT'!B10)</f>
        <v>-360686135.64600003</v>
      </c>
      <c r="E10" s="267">
        <f>SUMIFS('T8-9'!$BN:$BN,'T8-9'!$BL:$BL,'LCTT-GT'!B10)</f>
        <v>-506430284</v>
      </c>
    </row>
    <row r="11" spans="1:7" ht="14.3">
      <c r="A11" s="38" t="s">
        <v>67</v>
      </c>
      <c r="B11" s="81" t="s">
        <v>138</v>
      </c>
      <c r="C11" s="31"/>
      <c r="D11" s="267">
        <f>SUMIFS('T8-9'!$BM:$BM,'T8-9'!$BL:$BL,'LCTT-GT'!B11)</f>
        <v>80169268.753999993</v>
      </c>
      <c r="E11" s="267">
        <f>SUMIFS('T8-9'!$BN:$BN,'T8-9'!$BL:$BL,'LCTT-GT'!B11)</f>
        <v>101723963</v>
      </c>
    </row>
    <row r="12" spans="1:7" ht="14.3">
      <c r="A12" s="38" t="s">
        <v>251</v>
      </c>
      <c r="B12" s="81" t="s">
        <v>252</v>
      </c>
      <c r="C12" s="31"/>
      <c r="D12" s="267">
        <f>SUMIFS('T8-9'!$BM:$BM,'T8-9'!$BL:$BL,'LCTT-GT'!B12)</f>
        <v>0</v>
      </c>
      <c r="E12" s="267">
        <f>SUMIFS('T8-9'!$BN:$BN,'T8-9'!$BL:$BL,'LCTT-GT'!B12)</f>
        <v>0</v>
      </c>
    </row>
    <row r="13" spans="1:7" ht="14.3">
      <c r="A13" s="37" t="s">
        <v>124</v>
      </c>
      <c r="B13" s="82" t="s">
        <v>249</v>
      </c>
      <c r="C13" s="26"/>
      <c r="D13" s="188">
        <f>SUM(D5:D12)</f>
        <v>551944761.19899988</v>
      </c>
      <c r="E13" s="188">
        <f>SUM(E5:E12)</f>
        <v>353961617.49500012</v>
      </c>
      <c r="F13" s="268">
        <f>D13-'T8-9'!W26</f>
        <v>0</v>
      </c>
      <c r="G13" s="268">
        <f>E13-'T8-9'!AG26</f>
        <v>0</v>
      </c>
    </row>
    <row r="14" spans="1:7" ht="14.3">
      <c r="A14" s="38" t="s">
        <v>68</v>
      </c>
      <c r="B14" s="81" t="s">
        <v>250</v>
      </c>
      <c r="C14" s="31"/>
      <c r="D14" s="267">
        <f>SUMIFS('T8-9'!$BM:$BM,'T8-9'!$BL:$BL,'LCTT-GT'!B14)</f>
        <v>-128801285.763</v>
      </c>
      <c r="E14" s="267">
        <f>SUMIFS('T8-9'!$BN:$BN,'T8-9'!$BL:$BL,'LCTT-GT'!B14)</f>
        <v>-143858821</v>
      </c>
    </row>
    <row r="15" spans="1:7" ht="14.3">
      <c r="A15" s="38" t="s">
        <v>69</v>
      </c>
      <c r="B15" s="31">
        <v>10</v>
      </c>
      <c r="C15" s="31"/>
      <c r="D15" s="267">
        <f>SUMIFS('T8-9'!$BM:$BM,'T8-9'!$BL:$BL,'LCTT-GT'!B15)</f>
        <v>-251335075.47099999</v>
      </c>
      <c r="E15" s="267">
        <f>SUMIFS('T8-9'!$BN:$BN,'T8-9'!$BL:$BL,'LCTT-GT'!B15)</f>
        <v>-251371754</v>
      </c>
    </row>
    <row r="16" spans="1:7" ht="28.55">
      <c r="A16" s="38" t="s">
        <v>70</v>
      </c>
      <c r="B16" s="31">
        <v>11</v>
      </c>
      <c r="C16" s="31"/>
      <c r="D16" s="267">
        <f>SUMIFS('T8-9'!$BM:$BM,'T8-9'!$BL:$BL,'LCTT-GT'!B16)</f>
        <v>104254473.351</v>
      </c>
      <c r="E16" s="267">
        <f>SUMIFS('T8-9'!$BN:$BN,'T8-9'!$BL:$BL,'LCTT-GT'!B16)</f>
        <v>112123323</v>
      </c>
    </row>
    <row r="17" spans="1:7" ht="14.3">
      <c r="A17" s="38" t="s">
        <v>71</v>
      </c>
      <c r="B17" s="31">
        <v>12</v>
      </c>
      <c r="C17" s="31"/>
      <c r="D17" s="267">
        <f>SUMIFS('T8-9'!$BM:$BM,'T8-9'!$BL:$BL,'LCTT-GT'!B17)</f>
        <v>-18306459.313000001</v>
      </c>
      <c r="E17" s="267">
        <f>SUMIFS('T8-9'!$BN:$BN,'T8-9'!$BL:$BL,'LCTT-GT'!B17)</f>
        <v>19298289</v>
      </c>
    </row>
    <row r="18" spans="1:7" ht="14.3">
      <c r="A18" s="38" t="s">
        <v>254</v>
      </c>
      <c r="B18" s="31">
        <v>13</v>
      </c>
      <c r="C18" s="31"/>
      <c r="D18" s="267">
        <f>SUMIFS('T8-9'!$BM:$BM,'T8-9'!$BL:$BL,'LCTT-GT'!B18)</f>
        <v>0</v>
      </c>
      <c r="E18" s="267">
        <f>SUMIFS('T8-9'!$BN:$BN,'T8-9'!$BL:$BL,'LCTT-GT'!B18)</f>
        <v>0</v>
      </c>
    </row>
    <row r="19" spans="1:7" ht="14.3">
      <c r="A19" s="38" t="s">
        <v>72</v>
      </c>
      <c r="B19" s="31">
        <v>14</v>
      </c>
      <c r="C19" s="31"/>
      <c r="D19" s="267">
        <f>SUMIFS('T8-9'!$BM:$BM,'T8-9'!$BL:$BL,'LCTT-GT'!B19)</f>
        <v>-121570684.85699999</v>
      </c>
      <c r="E19" s="267">
        <f>SUMIFS('T8-9'!$BN:$BN,'T8-9'!$BL:$BL,'LCTT-GT'!B19)</f>
        <v>-95477071</v>
      </c>
    </row>
    <row r="20" spans="1:7" ht="14.3">
      <c r="A20" s="38" t="s">
        <v>73</v>
      </c>
      <c r="B20" s="31">
        <v>15</v>
      </c>
      <c r="C20" s="31"/>
      <c r="D20" s="267">
        <f>SUMIFS('T8-9'!$BM:$BM,'T8-9'!$BL:$BL,'LCTT-GT'!B20)</f>
        <v>-722971707.53900003</v>
      </c>
      <c r="E20" s="267">
        <f>SUMIFS('T8-9'!$BN:$BN,'T8-9'!$BL:$BL,'LCTT-GT'!B20)</f>
        <v>-374016176</v>
      </c>
    </row>
    <row r="21" spans="1:7" ht="14.3">
      <c r="A21" s="38" t="s">
        <v>74</v>
      </c>
      <c r="B21" s="31">
        <v>16</v>
      </c>
      <c r="C21" s="31"/>
      <c r="D21" s="267">
        <f>SUMIFS('T8-9'!$BM:$BM,'T8-9'!$BL:$BL,'LCTT-GT'!B21)</f>
        <v>-915879.77099999995</v>
      </c>
      <c r="E21" s="267">
        <f>SUMIFS('T8-9'!$BN:$BN,'T8-9'!$BL:$BL,'LCTT-GT'!B21)</f>
        <v>-7730589</v>
      </c>
    </row>
    <row r="22" spans="1:7" ht="14.3">
      <c r="A22" s="38" t="s">
        <v>75</v>
      </c>
      <c r="B22" s="31">
        <v>17</v>
      </c>
      <c r="C22" s="31"/>
      <c r="D22" s="267">
        <f>SUMIFS('T8-9'!$BM:$BM,'T8-9'!$BL:$BL,'LCTT-GT'!B22)</f>
        <v>0</v>
      </c>
      <c r="E22" s="267">
        <f>SUMIFS('T8-9'!$BN:$BN,'T8-9'!$BL:$BL,'LCTT-GT'!B22)</f>
        <v>0</v>
      </c>
    </row>
    <row r="23" spans="1:7" ht="14.3">
      <c r="A23" s="37" t="s">
        <v>14</v>
      </c>
      <c r="B23" s="32">
        <v>20</v>
      </c>
      <c r="C23" s="26"/>
      <c r="D23" s="188">
        <f>SUM(D13:D22)</f>
        <v>-587701858.16400015</v>
      </c>
      <c r="E23" s="188">
        <f>SUM(E13:E22)</f>
        <v>-387071181.50499988</v>
      </c>
      <c r="F23" s="268">
        <f>D23-'T8-9'!W41</f>
        <v>0</v>
      </c>
      <c r="G23" s="268">
        <f>E23-'T8-9'!AG41</f>
        <v>0</v>
      </c>
    </row>
    <row r="24" spans="1:7" ht="14.3">
      <c r="A24" s="29" t="s">
        <v>15</v>
      </c>
      <c r="B24" s="30"/>
      <c r="C24" s="30"/>
      <c r="D24" s="69"/>
      <c r="E24" s="69"/>
    </row>
    <row r="25" spans="1:7" ht="14.3">
      <c r="A25" s="38" t="s">
        <v>16</v>
      </c>
      <c r="B25" s="31">
        <v>21</v>
      </c>
      <c r="C25" s="31"/>
      <c r="D25" s="267">
        <f>SUMIFS('T8-9'!$BM:$BM,'T8-9'!$BL:$BL,'LCTT-GT'!B25)</f>
        <v>-171834912.17899999</v>
      </c>
      <c r="E25" s="267">
        <f>SUMIFS('T8-9'!$BN:$BN,'T8-9'!$BL:$BL,'LCTT-GT'!B25)</f>
        <v>-108225682.928</v>
      </c>
    </row>
    <row r="26" spans="1:7" ht="14.3">
      <c r="A26" s="38" t="s">
        <v>17</v>
      </c>
      <c r="B26" s="31">
        <v>22</v>
      </c>
      <c r="C26" s="31"/>
      <c r="D26" s="267">
        <f>SUMIFS('T8-9'!$BM:$BM,'T8-9'!$BL:$BL,'LCTT-GT'!B26)</f>
        <v>45000</v>
      </c>
      <c r="E26" s="267">
        <f>SUMIFS('T8-9'!$BN:$BN,'T8-9'!$BL:$BL,'LCTT-GT'!B26)</f>
        <v>340439.272</v>
      </c>
    </row>
    <row r="27" spans="1:7" ht="14.3">
      <c r="A27" s="38" t="s">
        <v>58</v>
      </c>
      <c r="B27" s="31">
        <v>23</v>
      </c>
      <c r="C27" s="31"/>
      <c r="D27" s="267">
        <f>SUMIFS('T8-9'!$BM:$BM,'T8-9'!$BL:$BL,'LCTT-GT'!B27)</f>
        <v>-2947000000</v>
      </c>
      <c r="E27" s="267">
        <f>SUMIFS('T8-9'!$BN:$BN,'T8-9'!$BL:$BL,'LCTT-GT'!B27)</f>
        <v>-6551312304.5079994</v>
      </c>
    </row>
    <row r="28" spans="1:7" ht="14.3">
      <c r="A28" s="38" t="s">
        <v>59</v>
      </c>
      <c r="B28" s="31">
        <v>24</v>
      </c>
      <c r="C28" s="31"/>
      <c r="D28" s="267">
        <f>SUMIFS('T8-9'!$BM:$BM,'T8-9'!$BL:$BL,'LCTT-GT'!B28)</f>
        <v>5248395530</v>
      </c>
      <c r="E28" s="267">
        <f>SUMIFS('T8-9'!$BN:$BN,'T8-9'!$BL:$BL,'LCTT-GT'!B28)</f>
        <v>6505918207.1859999</v>
      </c>
    </row>
    <row r="29" spans="1:7" ht="14.3">
      <c r="A29" s="38" t="s">
        <v>18</v>
      </c>
      <c r="B29" s="31">
        <v>25</v>
      </c>
      <c r="C29" s="31"/>
      <c r="D29" s="267">
        <f>SUMIFS('T8-9'!$BM:$BM,'T8-9'!$BL:$BL,'LCTT-GT'!B29)</f>
        <v>-420019269.44300002</v>
      </c>
      <c r="E29" s="267">
        <f>SUMIFS('T8-9'!$BN:$BN,'T8-9'!$BL:$BL,'LCTT-GT'!B29)</f>
        <v>0</v>
      </c>
    </row>
    <row r="30" spans="1:7" ht="14.3">
      <c r="A30" s="38" t="s">
        <v>19</v>
      </c>
      <c r="B30" s="31">
        <v>26</v>
      </c>
      <c r="C30" s="31"/>
      <c r="D30" s="267">
        <f>SUMIFS('T8-9'!$BM:$BM,'T8-9'!$BL:$BL,'LCTT-GT'!B30)</f>
        <v>50000000</v>
      </c>
      <c r="E30" s="267">
        <f>SUMIFS('T8-9'!$BN:$BN,'T8-9'!$BL:$BL,'LCTT-GT'!B30)</f>
        <v>0</v>
      </c>
    </row>
    <row r="31" spans="1:7" ht="14.3">
      <c r="A31" s="38" t="s">
        <v>20</v>
      </c>
      <c r="B31" s="31">
        <v>27</v>
      </c>
      <c r="C31" s="31"/>
      <c r="D31" s="267">
        <f>SUMIFS('T8-9'!$BM:$BM,'T8-9'!$BL:$BL,'LCTT-GT'!B31)</f>
        <v>91663167.555000007</v>
      </c>
      <c r="E31" s="267">
        <f>SUMIFS('T8-9'!$BN:$BN,'T8-9'!$BL:$BL,'LCTT-GT'!B31)</f>
        <v>154066787.56200001</v>
      </c>
    </row>
    <row r="32" spans="1:7" s="269" customFormat="1" ht="14.3">
      <c r="A32" s="33" t="s">
        <v>21</v>
      </c>
      <c r="B32" s="32">
        <v>30</v>
      </c>
      <c r="C32" s="32"/>
      <c r="D32" s="188">
        <f>SUM(D25:D31)</f>
        <v>1851249515.9330001</v>
      </c>
      <c r="E32" s="188">
        <f>SUM(E25:E31)</f>
        <v>787446.58400031924</v>
      </c>
      <c r="F32" s="270">
        <f>D32-'T8-9'!W88</f>
        <v>0</v>
      </c>
      <c r="G32" s="270">
        <f>E32-'T8-9'!AG88</f>
        <v>0</v>
      </c>
    </row>
    <row r="33" spans="1:7">
      <c r="A33" s="28" t="s">
        <v>22</v>
      </c>
      <c r="B33" s="26"/>
      <c r="C33" s="26"/>
      <c r="D33" s="71"/>
      <c r="E33" s="71"/>
    </row>
    <row r="34" spans="1:7" ht="14.3">
      <c r="A34" s="38" t="s">
        <v>23</v>
      </c>
      <c r="B34" s="31">
        <v>31</v>
      </c>
      <c r="C34" s="31"/>
      <c r="D34" s="267">
        <f>SUMIFS('T8-9'!$BM:$BM,'T8-9'!$BL:$BL,'LCTT-GT'!B34)</f>
        <v>0</v>
      </c>
      <c r="E34" s="267">
        <f>SUMIFS('T8-9'!$BN:$BN,'T8-9'!$BL:$BL,'LCTT-GT'!B34)</f>
        <v>0</v>
      </c>
    </row>
    <row r="35" spans="1:7" ht="28.55">
      <c r="A35" s="38" t="s">
        <v>24</v>
      </c>
      <c r="B35" s="31">
        <v>32</v>
      </c>
      <c r="C35" s="31"/>
      <c r="D35" s="267">
        <f>SUMIFS('T8-9'!$BM:$BM,'T8-9'!$BL:$BL,'LCTT-GT'!B35)</f>
        <v>0</v>
      </c>
      <c r="E35" s="267">
        <f>SUMIFS('T8-9'!$BN:$BN,'T8-9'!$BL:$BL,'LCTT-GT'!B35)</f>
        <v>0</v>
      </c>
    </row>
    <row r="36" spans="1:7" ht="14.3">
      <c r="A36" s="38" t="s">
        <v>25</v>
      </c>
      <c r="B36" s="31">
        <v>33</v>
      </c>
      <c r="C36" s="31"/>
      <c r="D36" s="267">
        <f>SUMIFS('T8-9'!$BM:$BM,'T8-9'!$BL:$BL,'LCTT-GT'!B36)</f>
        <v>3164783455.7480001</v>
      </c>
      <c r="E36" s="267">
        <f>SUMIFS('T8-9'!$BN:$BN,'T8-9'!$BL:$BL,'LCTT-GT'!B36)</f>
        <v>1545542907.471</v>
      </c>
    </row>
    <row r="37" spans="1:7" ht="14.3">
      <c r="A37" s="38" t="s">
        <v>26</v>
      </c>
      <c r="B37" s="31">
        <v>34</v>
      </c>
      <c r="C37" s="31"/>
      <c r="D37" s="267">
        <f>SUMIFS('T8-9'!$BM:$BM,'T8-9'!$BL:$BL,'LCTT-GT'!B37)</f>
        <v>-4830633646.8199997</v>
      </c>
      <c r="E37" s="267">
        <f>SUMIFS('T8-9'!$BN:$BN,'T8-9'!$BL:$BL,'LCTT-GT'!B37)</f>
        <v>-1602037273.766</v>
      </c>
    </row>
    <row r="38" spans="1:7" ht="14.3">
      <c r="A38" s="38" t="s">
        <v>27</v>
      </c>
      <c r="B38" s="31">
        <v>35</v>
      </c>
      <c r="C38" s="31"/>
      <c r="D38" s="267">
        <f>SUMIFS('T8-9'!$BM:$BM,'T8-9'!$BL:$BL,'LCTT-GT'!B38)</f>
        <v>0</v>
      </c>
      <c r="E38" s="267">
        <f>SUMIFS('T8-9'!$BN:$BN,'T8-9'!$BL:$BL,'LCTT-GT'!B38)</f>
        <v>0</v>
      </c>
    </row>
    <row r="39" spans="1:7" ht="14.3">
      <c r="A39" s="38" t="s">
        <v>28</v>
      </c>
      <c r="B39" s="31">
        <v>36</v>
      </c>
      <c r="C39" s="31"/>
      <c r="D39" s="267">
        <f>SUMIFS('T8-9'!$BM:$BM,'T8-9'!$BL:$BL,'LCTT-GT'!B39)</f>
        <v>-11968</v>
      </c>
      <c r="E39" s="267">
        <f>SUMIFS('T8-9'!$BN:$BN,'T8-9'!$BL:$BL,'LCTT-GT'!B39)</f>
        <v>0</v>
      </c>
    </row>
    <row r="40" spans="1:7" ht="14.3">
      <c r="A40" s="37" t="s">
        <v>29</v>
      </c>
      <c r="B40" s="32">
        <v>40</v>
      </c>
      <c r="C40" s="26"/>
      <c r="D40" s="188">
        <f>SUM(D34:D39)</f>
        <v>-1665862159.0719995</v>
      </c>
      <c r="E40" s="188">
        <f>SUM(E34:E39)</f>
        <v>-56494366.295000076</v>
      </c>
      <c r="F40" s="268">
        <f>D40-'T8-9'!W100</f>
        <v>0</v>
      </c>
      <c r="G40" s="268">
        <f>E40-'T8-9'!AG100</f>
        <v>0</v>
      </c>
    </row>
    <row r="41" spans="1:7" ht="14.3">
      <c r="A41" s="28" t="s">
        <v>30</v>
      </c>
      <c r="B41" s="26">
        <v>50</v>
      </c>
      <c r="C41" s="26"/>
      <c r="D41" s="271">
        <f>D23+D32+D40</f>
        <v>-402314501.3029995</v>
      </c>
      <c r="E41" s="271">
        <f>E23+E32+E40</f>
        <v>-442778101.2159996</v>
      </c>
      <c r="F41" s="22"/>
    </row>
    <row r="42" spans="1:7" ht="14.3">
      <c r="A42" s="28" t="s">
        <v>31</v>
      </c>
      <c r="B42" s="26">
        <v>60</v>
      </c>
      <c r="C42" s="26"/>
      <c r="D42" s="271">
        <f>SUMIFS('T8-9'!$BM:$BM,'T8-9'!$BL:$BL,'LCTT-GT'!B42)</f>
        <v>3595756092.5760002</v>
      </c>
      <c r="E42" s="271">
        <f>SUMIFS('T8-9'!$BN:$BN,'T8-9'!$BL:$BL,'LCTT-GT'!B42)</f>
        <v>4168229325</v>
      </c>
      <c r="F42" s="22"/>
    </row>
    <row r="43" spans="1:7" ht="14.3">
      <c r="A43" s="38" t="s">
        <v>32</v>
      </c>
      <c r="B43" s="31">
        <v>61</v>
      </c>
      <c r="C43" s="31"/>
      <c r="D43" s="267">
        <f>SUMIFS('T8-9'!$BM:$BM,'T8-9'!$BL:$BL,'LCTT-GT'!B43)</f>
        <v>1049572.301</v>
      </c>
      <c r="E43" s="267">
        <f>SUMIFS('T8-9'!$BN:$BN,'T8-9'!$BL:$BL,'LCTT-GT'!B43)</f>
        <v>-495491.14199999999</v>
      </c>
      <c r="F43" s="22"/>
    </row>
    <row r="44" spans="1:7" ht="14.3">
      <c r="A44" s="28" t="s">
        <v>33</v>
      </c>
      <c r="B44" s="26">
        <v>70</v>
      </c>
      <c r="C44" s="26"/>
      <c r="D44" s="188">
        <f>D41+D42+D43</f>
        <v>3194491163.5740008</v>
      </c>
      <c r="E44" s="188">
        <f>E41+E42+E43</f>
        <v>3724955732.6420002</v>
      </c>
      <c r="F44" s="272">
        <f>D44-'T8-9'!W109</f>
        <v>0</v>
      </c>
      <c r="G44" s="268">
        <f>E44-'T8-9'!AG109</f>
        <v>0</v>
      </c>
    </row>
    <row r="45" spans="1:7" ht="14.3">
      <c r="A45" s="34"/>
      <c r="B45" s="35"/>
      <c r="C45" s="35"/>
      <c r="D45" s="36"/>
      <c r="E45" s="36"/>
      <c r="F45" s="22"/>
    </row>
  </sheetData>
  <mergeCells count="2">
    <mergeCell ref="A1:E1"/>
    <mergeCell ref="A2:E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34"/>
  <sheetViews>
    <sheetView tabSelected="1" workbookViewId="0">
      <selection activeCell="A3" sqref="A3"/>
    </sheetView>
  </sheetViews>
  <sheetFormatPr defaultColWidth="9.125" defaultRowHeight="13.55"/>
  <cols>
    <col min="1" max="1" width="61.75" style="21" bestFit="1" customWidth="1"/>
    <col min="2" max="2" width="6.875" style="21" bestFit="1" customWidth="1"/>
    <col min="3" max="3" width="6.875" style="21" customWidth="1"/>
    <col min="4" max="5" width="22.25" style="21" customWidth="1"/>
    <col min="6" max="16384" width="9.125" style="21"/>
  </cols>
  <sheetData>
    <row r="1" spans="1:5">
      <c r="A1" s="393" t="s">
        <v>114</v>
      </c>
      <c r="B1" s="393"/>
      <c r="C1" s="393"/>
      <c r="D1" s="393"/>
      <c r="E1" s="393"/>
    </row>
    <row r="2" spans="1:5" ht="14.3">
      <c r="A2" s="394" t="s">
        <v>115</v>
      </c>
      <c r="B2" s="394"/>
      <c r="C2" s="394"/>
      <c r="D2" s="394"/>
      <c r="E2" s="394"/>
    </row>
    <row r="3" spans="1:5" ht="14.3">
      <c r="A3" s="22"/>
      <c r="B3" s="22"/>
      <c r="C3" s="22"/>
      <c r="D3" s="22"/>
      <c r="E3" s="23" t="s">
        <v>255</v>
      </c>
    </row>
    <row r="4" spans="1:5" ht="27.1">
      <c r="A4" s="26" t="s">
        <v>0</v>
      </c>
      <c r="B4" s="26" t="s">
        <v>10</v>
      </c>
      <c r="C4" s="26" t="s">
        <v>142</v>
      </c>
      <c r="D4" s="27" t="s">
        <v>129</v>
      </c>
      <c r="E4" s="27" t="s">
        <v>130</v>
      </c>
    </row>
    <row r="5" spans="1:5" ht="14.3">
      <c r="A5" s="29" t="s">
        <v>13</v>
      </c>
      <c r="B5" s="31"/>
      <c r="C5" s="31"/>
      <c r="D5" s="30"/>
      <c r="E5" s="30"/>
    </row>
    <row r="6" spans="1:5" ht="14.3">
      <c r="A6" s="30" t="s">
        <v>116</v>
      </c>
      <c r="B6" s="31">
        <v>1</v>
      </c>
      <c r="C6" s="68"/>
      <c r="D6" s="67"/>
      <c r="E6" s="67"/>
    </row>
    <row r="7" spans="1:5" ht="14.3">
      <c r="A7" s="30" t="s">
        <v>117</v>
      </c>
      <c r="B7" s="31">
        <v>2</v>
      </c>
      <c r="C7" s="68"/>
      <c r="D7" s="67"/>
      <c r="E7" s="67"/>
    </row>
    <row r="8" spans="1:5" ht="14.3">
      <c r="A8" s="30" t="s">
        <v>118</v>
      </c>
      <c r="B8" s="31">
        <v>3</v>
      </c>
      <c r="C8" s="68"/>
      <c r="D8" s="67"/>
      <c r="E8" s="67"/>
    </row>
    <row r="9" spans="1:5" ht="14.3">
      <c r="A9" s="30" t="s">
        <v>119</v>
      </c>
      <c r="B9" s="31">
        <v>4</v>
      </c>
      <c r="C9" s="68"/>
      <c r="D9" s="67"/>
      <c r="E9" s="67"/>
    </row>
    <row r="10" spans="1:5" ht="14.3">
      <c r="A10" s="30" t="s">
        <v>120</v>
      </c>
      <c r="B10" s="31">
        <v>5</v>
      </c>
      <c r="C10" s="68"/>
      <c r="D10" s="67"/>
      <c r="E10" s="67"/>
    </row>
    <row r="11" spans="1:5" ht="14.3">
      <c r="A11" s="30" t="s">
        <v>121</v>
      </c>
      <c r="B11" s="31">
        <v>6</v>
      </c>
      <c r="C11" s="68"/>
      <c r="D11" s="67"/>
      <c r="E11" s="67"/>
    </row>
    <row r="12" spans="1:5" ht="14.3">
      <c r="A12" s="30" t="s">
        <v>122</v>
      </c>
      <c r="B12" s="31">
        <v>7</v>
      </c>
      <c r="C12" s="68"/>
      <c r="D12" s="67"/>
      <c r="E12" s="67"/>
    </row>
    <row r="13" spans="1:5" ht="14.3">
      <c r="A13" s="33" t="s">
        <v>14</v>
      </c>
      <c r="B13" s="32">
        <v>20</v>
      </c>
      <c r="C13" s="68"/>
      <c r="D13" s="67"/>
      <c r="E13" s="67"/>
    </row>
    <row r="14" spans="1:5" ht="14.3">
      <c r="A14" s="29" t="s">
        <v>15</v>
      </c>
      <c r="B14" s="31"/>
      <c r="C14" s="68"/>
      <c r="D14" s="67"/>
      <c r="E14" s="67"/>
    </row>
    <row r="15" spans="1:5" ht="14.3">
      <c r="A15" s="30" t="s">
        <v>16</v>
      </c>
      <c r="B15" s="31">
        <v>21</v>
      </c>
      <c r="C15" s="68"/>
      <c r="D15" s="67"/>
      <c r="E15" s="67"/>
    </row>
    <row r="16" spans="1:5" ht="14.3">
      <c r="A16" s="30" t="s">
        <v>17</v>
      </c>
      <c r="B16" s="31">
        <v>22</v>
      </c>
      <c r="C16" s="68"/>
      <c r="D16" s="67"/>
      <c r="E16" s="67"/>
    </row>
    <row r="17" spans="1:5" ht="14.3">
      <c r="A17" s="30" t="s">
        <v>58</v>
      </c>
      <c r="B17" s="31">
        <v>23</v>
      </c>
      <c r="C17" s="68"/>
      <c r="D17" s="67"/>
      <c r="E17" s="67"/>
    </row>
    <row r="18" spans="1:5" ht="14.3">
      <c r="A18" s="30" t="s">
        <v>59</v>
      </c>
      <c r="B18" s="31">
        <v>24</v>
      </c>
      <c r="C18" s="68"/>
      <c r="D18" s="67"/>
      <c r="E18" s="67"/>
    </row>
    <row r="19" spans="1:5" ht="14.3">
      <c r="A19" s="30" t="s">
        <v>18</v>
      </c>
      <c r="B19" s="31">
        <v>25</v>
      </c>
      <c r="C19" s="68"/>
      <c r="D19" s="67"/>
      <c r="E19" s="67"/>
    </row>
    <row r="20" spans="1:5" ht="14.3">
      <c r="A20" s="30" t="s">
        <v>19</v>
      </c>
      <c r="B20" s="31">
        <v>26</v>
      </c>
      <c r="C20" s="68"/>
      <c r="D20" s="67"/>
      <c r="E20" s="67"/>
    </row>
    <row r="21" spans="1:5" ht="14.3">
      <c r="A21" s="30" t="s">
        <v>20</v>
      </c>
      <c r="B21" s="31">
        <v>27</v>
      </c>
      <c r="C21" s="68"/>
      <c r="D21" s="67"/>
      <c r="E21" s="67"/>
    </row>
    <row r="22" spans="1:5" ht="14.3">
      <c r="A22" s="33" t="s">
        <v>21</v>
      </c>
      <c r="B22" s="32">
        <v>30</v>
      </c>
      <c r="C22" s="68"/>
      <c r="D22" s="67"/>
      <c r="E22" s="67"/>
    </row>
    <row r="23" spans="1:5" ht="14.3">
      <c r="A23" s="29" t="s">
        <v>22</v>
      </c>
      <c r="B23" s="31"/>
      <c r="C23" s="68"/>
      <c r="D23" s="67"/>
      <c r="E23" s="67"/>
    </row>
    <row r="24" spans="1:5" ht="14.3">
      <c r="A24" s="30" t="s">
        <v>23</v>
      </c>
      <c r="B24" s="31">
        <v>31</v>
      </c>
      <c r="C24" s="68"/>
      <c r="D24" s="67"/>
      <c r="E24" s="67"/>
    </row>
    <row r="25" spans="1:5" ht="28.55">
      <c r="A25" s="30" t="s">
        <v>24</v>
      </c>
      <c r="B25" s="31">
        <v>32</v>
      </c>
      <c r="C25" s="68"/>
      <c r="D25" s="67"/>
      <c r="E25" s="67"/>
    </row>
    <row r="26" spans="1:5" ht="14.3">
      <c r="A26" s="30" t="s">
        <v>25</v>
      </c>
      <c r="B26" s="31">
        <v>33</v>
      </c>
      <c r="C26" s="68"/>
      <c r="D26" s="67"/>
      <c r="E26" s="67"/>
    </row>
    <row r="27" spans="1:5" ht="14.3">
      <c r="A27" s="30" t="s">
        <v>26</v>
      </c>
      <c r="B27" s="31">
        <v>34</v>
      </c>
      <c r="C27" s="68"/>
      <c r="D27" s="67"/>
      <c r="E27" s="67"/>
    </row>
    <row r="28" spans="1:5" ht="14.3">
      <c r="A28" s="30" t="s">
        <v>27</v>
      </c>
      <c r="B28" s="31">
        <v>35</v>
      </c>
      <c r="C28" s="68"/>
      <c r="D28" s="67"/>
      <c r="E28" s="67"/>
    </row>
    <row r="29" spans="1:5" ht="14.3">
      <c r="A29" s="30" t="s">
        <v>28</v>
      </c>
      <c r="B29" s="31">
        <v>36</v>
      </c>
      <c r="C29" s="68"/>
      <c r="D29" s="67"/>
      <c r="E29" s="67"/>
    </row>
    <row r="30" spans="1:5" ht="14.3">
      <c r="A30" s="33" t="s">
        <v>29</v>
      </c>
      <c r="B30" s="32">
        <v>40</v>
      </c>
      <c r="C30" s="68"/>
      <c r="D30" s="67"/>
      <c r="E30" s="67"/>
    </row>
    <row r="31" spans="1:5">
      <c r="A31" s="29" t="s">
        <v>30</v>
      </c>
      <c r="B31" s="26">
        <v>50</v>
      </c>
      <c r="C31" s="68"/>
      <c r="D31" s="67"/>
      <c r="E31" s="67"/>
    </row>
    <row r="32" spans="1:5">
      <c r="A32" s="29" t="s">
        <v>31</v>
      </c>
      <c r="B32" s="26">
        <v>60</v>
      </c>
      <c r="C32" s="68"/>
      <c r="D32" s="67"/>
      <c r="E32" s="67"/>
    </row>
    <row r="33" spans="1:5" ht="14.3">
      <c r="A33" s="30" t="s">
        <v>32</v>
      </c>
      <c r="B33" s="31">
        <v>61</v>
      </c>
      <c r="C33" s="68"/>
      <c r="D33" s="67"/>
      <c r="E33" s="67"/>
    </row>
    <row r="34" spans="1:5">
      <c r="A34" s="29" t="s">
        <v>33</v>
      </c>
      <c r="B34" s="26">
        <v>70</v>
      </c>
      <c r="C34" s="68"/>
      <c r="D34" s="67"/>
      <c r="E34" s="67"/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Trang bìa</vt:lpstr>
      <vt:lpstr>Ý kiến KT</vt:lpstr>
      <vt:lpstr>BCDKT</vt:lpstr>
      <vt:lpstr>T2-3</vt:lpstr>
      <vt:lpstr>T4</vt:lpstr>
      <vt:lpstr>KQKD</vt:lpstr>
      <vt:lpstr>T5-6</vt:lpstr>
      <vt:lpstr>LCTT-GT</vt:lpstr>
      <vt:lpstr>LCTT-TT</vt:lpstr>
      <vt:lpstr>T8-9</vt:lpstr>
      <vt:lpstr>BCDKT!OLE_LINK10</vt:lpstr>
      <vt:lpstr>BCDKT!OLE_LINK11</vt:lpstr>
      <vt:lpstr>BCDKT!OLE_LINK12</vt:lpstr>
      <vt:lpstr>BCDKT!OLE_LINK13</vt:lpstr>
      <vt:lpstr>'T8-9'!OLE_LINK132</vt:lpstr>
      <vt:lpstr>BCDKT!OLE_LINK14</vt:lpstr>
      <vt:lpstr>BCDKT!OLE_LINK15</vt:lpstr>
      <vt:lpstr>BCDKT!OLE_LINK16</vt:lpstr>
      <vt:lpstr>BCDKT!OLE_LINK17</vt:lpstr>
      <vt:lpstr>BCDKT!OLE_LINK18</vt:lpstr>
      <vt:lpstr>BCDKT!OLE_LINK19</vt:lpstr>
      <vt:lpstr>BCDKT!OLE_LINK20</vt:lpstr>
      <vt:lpstr>BCDKT!OLE_LINK3</vt:lpstr>
      <vt:lpstr>BCDKT!OLE_LINK4</vt:lpstr>
      <vt:lpstr>BCDKT!OLE_LINK8</vt:lpstr>
      <vt:lpstr>BCDKT!OLE_LINK9</vt:lpstr>
      <vt:lpstr>'T2-3'!Print_Area</vt:lpstr>
      <vt:lpstr>'T4'!Print_Area</vt:lpstr>
      <vt:lpstr>'T5-6'!Print_Area</vt:lpstr>
      <vt:lpstr>'T8-9'!Print_Area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nhungdh</dc:creator>
  <cp:lastModifiedBy>LUANNT</cp:lastModifiedBy>
  <dcterms:created xsi:type="dcterms:W3CDTF">2013-11-19T04:03:47Z</dcterms:created>
  <dcterms:modified xsi:type="dcterms:W3CDTF">2015-05-13T11:19:07Z</dcterms:modified>
</cp:coreProperties>
</file>